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date1904="1" showInkAnnotation="0" autoCompressPictures="0"/>
  <bookViews>
    <workbookView xWindow="160" yWindow="0" windowWidth="25600" windowHeight="20460" tabRatio="166"/>
  </bookViews>
  <sheets>
    <sheet name="titrate" sheetId="1" r:id="rId1"/>
    <sheet name="alpha" sheetId="2" r:id="rId2"/>
    <sheet name="Sheet3" sheetId="3" r:id="rId3"/>
  </sheet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M17" i="1"/>
  <c r="N17" i="1"/>
  <c r="B9" i="1"/>
  <c r="B10" i="1"/>
  <c r="B8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B12" i="1"/>
  <c r="B13" i="1"/>
  <c r="B14" i="1"/>
  <c r="B17" i="1"/>
  <c r="C17" i="1"/>
  <c r="D17" i="1"/>
  <c r="E17" i="1"/>
  <c r="F17" i="1"/>
  <c r="G17" i="1"/>
  <c r="H17" i="1"/>
  <c r="I17" i="1"/>
  <c r="K17" i="1"/>
  <c r="O17" i="1"/>
  <c r="P17" i="1"/>
  <c r="Q17" i="1"/>
  <c r="R17" i="1"/>
  <c r="S17" i="1"/>
  <c r="T17" i="1"/>
  <c r="B18" i="1"/>
  <c r="C18" i="1"/>
  <c r="D18" i="1"/>
  <c r="E18" i="1"/>
  <c r="F18" i="1"/>
  <c r="G18" i="1"/>
  <c r="H18" i="1"/>
  <c r="I18" i="1"/>
  <c r="J18" i="1"/>
  <c r="K18" i="1"/>
  <c r="O18" i="1"/>
  <c r="P18" i="1"/>
  <c r="Q18" i="1"/>
  <c r="R18" i="1"/>
  <c r="S18" i="1"/>
  <c r="T18" i="1"/>
  <c r="B19" i="1"/>
  <c r="C19" i="1"/>
  <c r="D19" i="1"/>
  <c r="E19" i="1"/>
  <c r="F19" i="1"/>
  <c r="G19" i="1"/>
  <c r="H19" i="1"/>
  <c r="I19" i="1"/>
  <c r="J19" i="1"/>
  <c r="K19" i="1"/>
  <c r="O19" i="1"/>
  <c r="P19" i="1"/>
  <c r="Q19" i="1"/>
  <c r="R19" i="1"/>
  <c r="S19" i="1"/>
  <c r="T19" i="1"/>
  <c r="B20" i="1"/>
  <c r="C20" i="1"/>
  <c r="D20" i="1"/>
  <c r="E20" i="1"/>
  <c r="F20" i="1"/>
  <c r="G20" i="1"/>
  <c r="H20" i="1"/>
  <c r="I20" i="1"/>
  <c r="J20" i="1"/>
  <c r="K20" i="1"/>
  <c r="O20" i="1"/>
  <c r="P20" i="1"/>
  <c r="Q20" i="1"/>
  <c r="R20" i="1"/>
  <c r="S20" i="1"/>
  <c r="T20" i="1"/>
  <c r="B21" i="1"/>
  <c r="C21" i="1"/>
  <c r="D21" i="1"/>
  <c r="E21" i="1"/>
  <c r="F21" i="1"/>
  <c r="G21" i="1"/>
  <c r="H21" i="1"/>
  <c r="I21" i="1"/>
  <c r="J21" i="1"/>
  <c r="K21" i="1"/>
  <c r="O21" i="1"/>
  <c r="P21" i="1"/>
  <c r="Q21" i="1"/>
  <c r="R21" i="1"/>
  <c r="S21" i="1"/>
  <c r="T21" i="1"/>
  <c r="B22" i="1"/>
  <c r="C22" i="1"/>
  <c r="D22" i="1"/>
  <c r="E22" i="1"/>
  <c r="F22" i="1"/>
  <c r="G22" i="1"/>
  <c r="H22" i="1"/>
  <c r="I22" i="1"/>
  <c r="J22" i="1"/>
  <c r="K22" i="1"/>
  <c r="O22" i="1"/>
  <c r="P22" i="1"/>
  <c r="Q22" i="1"/>
  <c r="R22" i="1"/>
  <c r="S22" i="1"/>
  <c r="T22" i="1"/>
  <c r="B23" i="1"/>
  <c r="C23" i="1"/>
  <c r="D23" i="1"/>
  <c r="E23" i="1"/>
  <c r="F23" i="1"/>
  <c r="G23" i="1"/>
  <c r="H23" i="1"/>
  <c r="I23" i="1"/>
  <c r="J23" i="1"/>
  <c r="K23" i="1"/>
  <c r="O23" i="1"/>
  <c r="P23" i="1"/>
  <c r="Q23" i="1"/>
  <c r="R23" i="1"/>
  <c r="S23" i="1"/>
  <c r="T23" i="1"/>
  <c r="B24" i="1"/>
  <c r="C24" i="1"/>
  <c r="D24" i="1"/>
  <c r="E24" i="1"/>
  <c r="F24" i="1"/>
  <c r="G24" i="1"/>
  <c r="H24" i="1"/>
  <c r="I24" i="1"/>
  <c r="J24" i="1"/>
  <c r="K24" i="1"/>
  <c r="O24" i="1"/>
  <c r="P24" i="1"/>
  <c r="Q24" i="1"/>
  <c r="R24" i="1"/>
  <c r="S24" i="1"/>
  <c r="T24" i="1"/>
  <c r="B25" i="1"/>
  <c r="C25" i="1"/>
  <c r="D25" i="1"/>
  <c r="E25" i="1"/>
  <c r="F25" i="1"/>
  <c r="G25" i="1"/>
  <c r="H25" i="1"/>
  <c r="I25" i="1"/>
  <c r="J25" i="1"/>
  <c r="K25" i="1"/>
  <c r="O25" i="1"/>
  <c r="P25" i="1"/>
  <c r="Q25" i="1"/>
  <c r="R25" i="1"/>
  <c r="S25" i="1"/>
  <c r="T25" i="1"/>
  <c r="B26" i="1"/>
  <c r="C26" i="1"/>
  <c r="D26" i="1"/>
  <c r="E26" i="1"/>
  <c r="F26" i="1"/>
  <c r="G26" i="1"/>
  <c r="H26" i="1"/>
  <c r="I26" i="1"/>
  <c r="J26" i="1"/>
  <c r="K26" i="1"/>
  <c r="O26" i="1"/>
  <c r="P26" i="1"/>
  <c r="Q26" i="1"/>
  <c r="R26" i="1"/>
  <c r="S26" i="1"/>
  <c r="T26" i="1"/>
  <c r="B27" i="1"/>
  <c r="C27" i="1"/>
  <c r="D27" i="1"/>
  <c r="E27" i="1"/>
  <c r="F27" i="1"/>
  <c r="G27" i="1"/>
  <c r="H27" i="1"/>
  <c r="I27" i="1"/>
  <c r="J27" i="1"/>
  <c r="K27" i="1"/>
  <c r="O27" i="1"/>
  <c r="P27" i="1"/>
  <c r="Q27" i="1"/>
  <c r="R27" i="1"/>
  <c r="S27" i="1"/>
  <c r="T27" i="1"/>
  <c r="B28" i="1"/>
  <c r="C28" i="1"/>
  <c r="D28" i="1"/>
  <c r="E28" i="1"/>
  <c r="F28" i="1"/>
  <c r="G28" i="1"/>
  <c r="H28" i="1"/>
  <c r="I28" i="1"/>
  <c r="J28" i="1"/>
  <c r="K28" i="1"/>
  <c r="O28" i="1"/>
  <c r="P28" i="1"/>
  <c r="Q28" i="1"/>
  <c r="R28" i="1"/>
  <c r="S28" i="1"/>
  <c r="T28" i="1"/>
  <c r="B29" i="1"/>
  <c r="C29" i="1"/>
  <c r="D29" i="1"/>
  <c r="E29" i="1"/>
  <c r="F29" i="1"/>
  <c r="G29" i="1"/>
  <c r="H29" i="1"/>
  <c r="I29" i="1"/>
  <c r="J29" i="1"/>
  <c r="K29" i="1"/>
  <c r="O29" i="1"/>
  <c r="P29" i="1"/>
  <c r="Q29" i="1"/>
  <c r="R29" i="1"/>
  <c r="S29" i="1"/>
  <c r="T29" i="1"/>
  <c r="B30" i="1"/>
  <c r="C30" i="1"/>
  <c r="D30" i="1"/>
  <c r="E30" i="1"/>
  <c r="F30" i="1"/>
  <c r="G30" i="1"/>
  <c r="H30" i="1"/>
  <c r="I30" i="1"/>
  <c r="J30" i="1"/>
  <c r="K30" i="1"/>
  <c r="O30" i="1"/>
  <c r="P30" i="1"/>
  <c r="Q30" i="1"/>
  <c r="R30" i="1"/>
  <c r="S30" i="1"/>
  <c r="T30" i="1"/>
  <c r="B31" i="1"/>
  <c r="C31" i="1"/>
  <c r="D31" i="1"/>
  <c r="E31" i="1"/>
  <c r="F31" i="1"/>
  <c r="G31" i="1"/>
  <c r="H31" i="1"/>
  <c r="I31" i="1"/>
  <c r="J31" i="1"/>
  <c r="K31" i="1"/>
  <c r="O31" i="1"/>
  <c r="P31" i="1"/>
  <c r="Q31" i="1"/>
  <c r="R31" i="1"/>
  <c r="S31" i="1"/>
  <c r="T31" i="1"/>
  <c r="B32" i="1"/>
  <c r="C32" i="1"/>
  <c r="D32" i="1"/>
  <c r="E32" i="1"/>
  <c r="F32" i="1"/>
  <c r="G32" i="1"/>
  <c r="H32" i="1"/>
  <c r="I32" i="1"/>
  <c r="J32" i="1"/>
  <c r="K32" i="1"/>
  <c r="O32" i="1"/>
  <c r="P32" i="1"/>
  <c r="Q32" i="1"/>
  <c r="R32" i="1"/>
  <c r="S32" i="1"/>
  <c r="T32" i="1"/>
  <c r="B33" i="1"/>
  <c r="C33" i="1"/>
  <c r="D33" i="1"/>
  <c r="E33" i="1"/>
  <c r="F33" i="1"/>
  <c r="G33" i="1"/>
  <c r="H33" i="1"/>
  <c r="I33" i="1"/>
  <c r="J33" i="1"/>
  <c r="K33" i="1"/>
  <c r="O33" i="1"/>
  <c r="P33" i="1"/>
  <c r="Q33" i="1"/>
  <c r="R33" i="1"/>
  <c r="S33" i="1"/>
  <c r="T33" i="1"/>
  <c r="B34" i="1"/>
  <c r="C34" i="1"/>
  <c r="D34" i="1"/>
  <c r="E34" i="1"/>
  <c r="F34" i="1"/>
  <c r="G34" i="1"/>
  <c r="H34" i="1"/>
  <c r="I34" i="1"/>
  <c r="J34" i="1"/>
  <c r="K34" i="1"/>
  <c r="O34" i="1"/>
  <c r="P34" i="1"/>
  <c r="Q34" i="1"/>
  <c r="R34" i="1"/>
  <c r="S34" i="1"/>
  <c r="T34" i="1"/>
  <c r="B35" i="1"/>
  <c r="C35" i="1"/>
  <c r="D35" i="1"/>
  <c r="E35" i="1"/>
  <c r="F35" i="1"/>
  <c r="G35" i="1"/>
  <c r="H35" i="1"/>
  <c r="I35" i="1"/>
  <c r="J35" i="1"/>
  <c r="K35" i="1"/>
  <c r="O35" i="1"/>
  <c r="P35" i="1"/>
  <c r="Q35" i="1"/>
  <c r="R35" i="1"/>
  <c r="S35" i="1"/>
  <c r="T35" i="1"/>
  <c r="B36" i="1"/>
  <c r="C36" i="1"/>
  <c r="D36" i="1"/>
  <c r="E36" i="1"/>
  <c r="F36" i="1"/>
  <c r="G36" i="1"/>
  <c r="H36" i="1"/>
  <c r="I36" i="1"/>
  <c r="J36" i="1"/>
  <c r="K36" i="1"/>
  <c r="O36" i="1"/>
  <c r="P36" i="1"/>
  <c r="Q36" i="1"/>
  <c r="R36" i="1"/>
  <c r="S36" i="1"/>
  <c r="T36" i="1"/>
  <c r="B37" i="1"/>
  <c r="C37" i="1"/>
  <c r="D37" i="1"/>
  <c r="E37" i="1"/>
  <c r="F37" i="1"/>
  <c r="G37" i="1"/>
  <c r="H37" i="1"/>
  <c r="I37" i="1"/>
  <c r="J37" i="1"/>
  <c r="K37" i="1"/>
  <c r="O37" i="1"/>
  <c r="P37" i="1"/>
  <c r="Q37" i="1"/>
  <c r="R37" i="1"/>
  <c r="S37" i="1"/>
  <c r="T37" i="1"/>
  <c r="B38" i="1"/>
  <c r="C38" i="1"/>
  <c r="D38" i="1"/>
  <c r="E38" i="1"/>
  <c r="F38" i="1"/>
  <c r="G38" i="1"/>
  <c r="H38" i="1"/>
  <c r="I38" i="1"/>
  <c r="J38" i="1"/>
  <c r="K38" i="1"/>
  <c r="O38" i="1"/>
  <c r="P38" i="1"/>
  <c r="Q38" i="1"/>
  <c r="R38" i="1"/>
  <c r="S38" i="1"/>
  <c r="T38" i="1"/>
  <c r="B39" i="1"/>
  <c r="C39" i="1"/>
  <c r="D39" i="1"/>
  <c r="E39" i="1"/>
  <c r="F39" i="1"/>
  <c r="G39" i="1"/>
  <c r="H39" i="1"/>
  <c r="I39" i="1"/>
  <c r="J39" i="1"/>
  <c r="K39" i="1"/>
  <c r="O39" i="1"/>
  <c r="P39" i="1"/>
  <c r="Q39" i="1"/>
  <c r="R39" i="1"/>
  <c r="S39" i="1"/>
  <c r="T39" i="1"/>
  <c r="B40" i="1"/>
  <c r="C40" i="1"/>
  <c r="D40" i="1"/>
  <c r="E40" i="1"/>
  <c r="F40" i="1"/>
  <c r="G40" i="1"/>
  <c r="H40" i="1"/>
  <c r="I40" i="1"/>
  <c r="J40" i="1"/>
  <c r="K40" i="1"/>
  <c r="O40" i="1"/>
  <c r="P40" i="1"/>
  <c r="Q40" i="1"/>
  <c r="R40" i="1"/>
  <c r="S40" i="1"/>
  <c r="T40" i="1"/>
  <c r="B41" i="1"/>
  <c r="C41" i="1"/>
  <c r="D41" i="1"/>
  <c r="E41" i="1"/>
  <c r="F41" i="1"/>
  <c r="G41" i="1"/>
  <c r="H41" i="1"/>
  <c r="I41" i="1"/>
  <c r="J41" i="1"/>
  <c r="K41" i="1"/>
  <c r="O41" i="1"/>
  <c r="P41" i="1"/>
  <c r="Q41" i="1"/>
  <c r="R41" i="1"/>
  <c r="S41" i="1"/>
  <c r="T41" i="1"/>
  <c r="B42" i="1"/>
  <c r="C42" i="1"/>
  <c r="D42" i="1"/>
  <c r="E42" i="1"/>
  <c r="F42" i="1"/>
  <c r="G42" i="1"/>
  <c r="H42" i="1"/>
  <c r="I42" i="1"/>
  <c r="J42" i="1"/>
  <c r="K42" i="1"/>
  <c r="O42" i="1"/>
  <c r="P42" i="1"/>
  <c r="Q42" i="1"/>
  <c r="R42" i="1"/>
  <c r="S42" i="1"/>
  <c r="T42" i="1"/>
  <c r="B43" i="1"/>
  <c r="C43" i="1"/>
  <c r="D43" i="1"/>
  <c r="E43" i="1"/>
  <c r="F43" i="1"/>
  <c r="G43" i="1"/>
  <c r="H43" i="1"/>
  <c r="I43" i="1"/>
  <c r="J43" i="1"/>
  <c r="K43" i="1"/>
  <c r="O43" i="1"/>
  <c r="P43" i="1"/>
  <c r="Q43" i="1"/>
  <c r="R43" i="1"/>
  <c r="S43" i="1"/>
  <c r="T43" i="1"/>
  <c r="B44" i="1"/>
  <c r="C44" i="1"/>
  <c r="D44" i="1"/>
  <c r="E44" i="1"/>
  <c r="F44" i="1"/>
  <c r="G44" i="1"/>
  <c r="H44" i="1"/>
  <c r="I44" i="1"/>
  <c r="J44" i="1"/>
  <c r="K44" i="1"/>
  <c r="O44" i="1"/>
  <c r="P44" i="1"/>
  <c r="Q44" i="1"/>
  <c r="R44" i="1"/>
  <c r="S44" i="1"/>
  <c r="T44" i="1"/>
  <c r="B45" i="1"/>
  <c r="C45" i="1"/>
  <c r="D45" i="1"/>
  <c r="E45" i="1"/>
  <c r="F45" i="1"/>
  <c r="G45" i="1"/>
  <c r="H45" i="1"/>
  <c r="I45" i="1"/>
  <c r="J45" i="1"/>
  <c r="K45" i="1"/>
  <c r="O45" i="1"/>
  <c r="P45" i="1"/>
  <c r="Q45" i="1"/>
  <c r="R45" i="1"/>
  <c r="S45" i="1"/>
  <c r="T45" i="1"/>
  <c r="B46" i="1"/>
  <c r="C46" i="1"/>
  <c r="D46" i="1"/>
  <c r="E46" i="1"/>
  <c r="F46" i="1"/>
  <c r="G46" i="1"/>
  <c r="H46" i="1"/>
  <c r="I46" i="1"/>
  <c r="J46" i="1"/>
  <c r="K46" i="1"/>
  <c r="O46" i="1"/>
  <c r="P46" i="1"/>
  <c r="Q46" i="1"/>
  <c r="R46" i="1"/>
  <c r="S46" i="1"/>
  <c r="T46" i="1"/>
  <c r="B47" i="1"/>
  <c r="C47" i="1"/>
  <c r="D47" i="1"/>
  <c r="E47" i="1"/>
  <c r="F47" i="1"/>
  <c r="G47" i="1"/>
  <c r="H47" i="1"/>
  <c r="I47" i="1"/>
  <c r="J47" i="1"/>
  <c r="K47" i="1"/>
  <c r="O47" i="1"/>
  <c r="P47" i="1"/>
  <c r="Q47" i="1"/>
  <c r="R47" i="1"/>
  <c r="S47" i="1"/>
  <c r="T47" i="1"/>
  <c r="B48" i="1"/>
  <c r="C48" i="1"/>
  <c r="D48" i="1"/>
  <c r="E48" i="1"/>
  <c r="F48" i="1"/>
  <c r="G48" i="1"/>
  <c r="H48" i="1"/>
  <c r="I48" i="1"/>
  <c r="J48" i="1"/>
  <c r="K48" i="1"/>
  <c r="O48" i="1"/>
  <c r="P48" i="1"/>
  <c r="Q48" i="1"/>
  <c r="R48" i="1"/>
  <c r="S48" i="1"/>
  <c r="T48" i="1"/>
  <c r="B49" i="1"/>
  <c r="C49" i="1"/>
  <c r="D49" i="1"/>
  <c r="E49" i="1"/>
  <c r="F49" i="1"/>
  <c r="G49" i="1"/>
  <c r="H49" i="1"/>
  <c r="I49" i="1"/>
  <c r="J49" i="1"/>
  <c r="K49" i="1"/>
  <c r="O49" i="1"/>
  <c r="P49" i="1"/>
  <c r="Q49" i="1"/>
  <c r="R49" i="1"/>
  <c r="S49" i="1"/>
  <c r="T49" i="1"/>
  <c r="B50" i="1"/>
  <c r="C50" i="1"/>
  <c r="D50" i="1"/>
  <c r="E50" i="1"/>
  <c r="F50" i="1"/>
  <c r="G50" i="1"/>
  <c r="H50" i="1"/>
  <c r="I50" i="1"/>
  <c r="J50" i="1"/>
  <c r="K50" i="1"/>
  <c r="O50" i="1"/>
  <c r="P50" i="1"/>
  <c r="Q50" i="1"/>
  <c r="R50" i="1"/>
  <c r="S50" i="1"/>
  <c r="T50" i="1"/>
  <c r="B51" i="1"/>
  <c r="C51" i="1"/>
  <c r="D51" i="1"/>
  <c r="E51" i="1"/>
  <c r="F51" i="1"/>
  <c r="G51" i="1"/>
  <c r="H51" i="1"/>
  <c r="I51" i="1"/>
  <c r="J51" i="1"/>
  <c r="K51" i="1"/>
  <c r="O51" i="1"/>
  <c r="P51" i="1"/>
  <c r="Q51" i="1"/>
  <c r="R51" i="1"/>
  <c r="S51" i="1"/>
  <c r="T51" i="1"/>
  <c r="B52" i="1"/>
  <c r="C52" i="1"/>
  <c r="D52" i="1"/>
  <c r="E52" i="1"/>
  <c r="F52" i="1"/>
  <c r="G52" i="1"/>
  <c r="H52" i="1"/>
  <c r="I52" i="1"/>
  <c r="J52" i="1"/>
  <c r="K52" i="1"/>
  <c r="O52" i="1"/>
  <c r="P52" i="1"/>
  <c r="Q52" i="1"/>
  <c r="R52" i="1"/>
  <c r="S52" i="1"/>
  <c r="T52" i="1"/>
  <c r="B53" i="1"/>
  <c r="C53" i="1"/>
  <c r="D53" i="1"/>
  <c r="E53" i="1"/>
  <c r="F53" i="1"/>
  <c r="G53" i="1"/>
  <c r="H53" i="1"/>
  <c r="I53" i="1"/>
  <c r="J53" i="1"/>
  <c r="K53" i="1"/>
  <c r="O53" i="1"/>
  <c r="P53" i="1"/>
  <c r="Q53" i="1"/>
  <c r="R53" i="1"/>
  <c r="S53" i="1"/>
  <c r="T53" i="1"/>
  <c r="B54" i="1"/>
  <c r="C54" i="1"/>
  <c r="D54" i="1"/>
  <c r="E54" i="1"/>
  <c r="F54" i="1"/>
  <c r="G54" i="1"/>
  <c r="H54" i="1"/>
  <c r="I54" i="1"/>
  <c r="J54" i="1"/>
  <c r="K54" i="1"/>
  <c r="O54" i="1"/>
  <c r="P54" i="1"/>
  <c r="Q54" i="1"/>
  <c r="R54" i="1"/>
  <c r="S54" i="1"/>
  <c r="T54" i="1"/>
  <c r="B55" i="1"/>
  <c r="C55" i="1"/>
  <c r="D55" i="1"/>
  <c r="E55" i="1"/>
  <c r="F55" i="1"/>
  <c r="G55" i="1"/>
  <c r="H55" i="1"/>
  <c r="I55" i="1"/>
  <c r="J55" i="1"/>
  <c r="K55" i="1"/>
  <c r="O55" i="1"/>
  <c r="P55" i="1"/>
  <c r="Q55" i="1"/>
  <c r="R55" i="1"/>
  <c r="S55" i="1"/>
  <c r="T55" i="1"/>
  <c r="B56" i="1"/>
  <c r="C56" i="1"/>
  <c r="D56" i="1"/>
  <c r="E56" i="1"/>
  <c r="F56" i="1"/>
  <c r="G56" i="1"/>
  <c r="H56" i="1"/>
  <c r="I56" i="1"/>
  <c r="J56" i="1"/>
  <c r="K56" i="1"/>
  <c r="O56" i="1"/>
  <c r="P56" i="1"/>
  <c r="Q56" i="1"/>
  <c r="R56" i="1"/>
  <c r="S56" i="1"/>
  <c r="T56" i="1"/>
  <c r="B57" i="1"/>
  <c r="C57" i="1"/>
  <c r="D57" i="1"/>
  <c r="E57" i="1"/>
  <c r="F57" i="1"/>
  <c r="G57" i="1"/>
  <c r="H57" i="1"/>
  <c r="I57" i="1"/>
  <c r="J57" i="1"/>
  <c r="K57" i="1"/>
  <c r="O57" i="1"/>
  <c r="P57" i="1"/>
  <c r="Q57" i="1"/>
  <c r="R57" i="1"/>
  <c r="S57" i="1"/>
  <c r="T57" i="1"/>
  <c r="B58" i="1"/>
  <c r="C58" i="1"/>
  <c r="D58" i="1"/>
  <c r="E58" i="1"/>
  <c r="F58" i="1"/>
  <c r="G58" i="1"/>
  <c r="H58" i="1"/>
  <c r="I58" i="1"/>
  <c r="J58" i="1"/>
  <c r="K58" i="1"/>
  <c r="O58" i="1"/>
  <c r="P58" i="1"/>
  <c r="Q58" i="1"/>
  <c r="R58" i="1"/>
  <c r="S58" i="1"/>
  <c r="T58" i="1"/>
  <c r="B59" i="1"/>
  <c r="C59" i="1"/>
  <c r="D59" i="1"/>
  <c r="E59" i="1"/>
  <c r="F59" i="1"/>
  <c r="G59" i="1"/>
  <c r="H59" i="1"/>
  <c r="I59" i="1"/>
  <c r="J59" i="1"/>
  <c r="K59" i="1"/>
  <c r="O59" i="1"/>
  <c r="P59" i="1"/>
  <c r="Q59" i="1"/>
  <c r="R59" i="1"/>
  <c r="S59" i="1"/>
  <c r="T59" i="1"/>
  <c r="B60" i="1"/>
  <c r="C60" i="1"/>
  <c r="D60" i="1"/>
  <c r="E60" i="1"/>
  <c r="F60" i="1"/>
  <c r="G60" i="1"/>
  <c r="H60" i="1"/>
  <c r="I60" i="1"/>
  <c r="J60" i="1"/>
  <c r="K60" i="1"/>
  <c r="O60" i="1"/>
  <c r="P60" i="1"/>
  <c r="Q60" i="1"/>
  <c r="R60" i="1"/>
  <c r="S60" i="1"/>
  <c r="T60" i="1"/>
  <c r="B61" i="1"/>
  <c r="C61" i="1"/>
  <c r="D61" i="1"/>
  <c r="E61" i="1"/>
  <c r="F61" i="1"/>
  <c r="G61" i="1"/>
  <c r="H61" i="1"/>
  <c r="I61" i="1"/>
  <c r="J61" i="1"/>
  <c r="K61" i="1"/>
  <c r="O61" i="1"/>
  <c r="P61" i="1"/>
  <c r="Q61" i="1"/>
  <c r="R61" i="1"/>
  <c r="S61" i="1"/>
  <c r="T61" i="1"/>
  <c r="B62" i="1"/>
  <c r="C62" i="1"/>
  <c r="D62" i="1"/>
  <c r="E62" i="1"/>
  <c r="F62" i="1"/>
  <c r="G62" i="1"/>
  <c r="H62" i="1"/>
  <c r="I62" i="1"/>
  <c r="J62" i="1"/>
  <c r="K62" i="1"/>
  <c r="O62" i="1"/>
  <c r="P62" i="1"/>
  <c r="Q62" i="1"/>
  <c r="R62" i="1"/>
  <c r="S62" i="1"/>
  <c r="T62" i="1"/>
  <c r="B63" i="1"/>
  <c r="C63" i="1"/>
  <c r="D63" i="1"/>
  <c r="E63" i="1"/>
  <c r="F63" i="1"/>
  <c r="G63" i="1"/>
  <c r="H63" i="1"/>
  <c r="I63" i="1"/>
  <c r="J63" i="1"/>
  <c r="K63" i="1"/>
  <c r="O63" i="1"/>
  <c r="P63" i="1"/>
  <c r="Q63" i="1"/>
  <c r="R63" i="1"/>
  <c r="S63" i="1"/>
  <c r="T63" i="1"/>
  <c r="B64" i="1"/>
  <c r="C64" i="1"/>
  <c r="D64" i="1"/>
  <c r="E64" i="1"/>
  <c r="F64" i="1"/>
  <c r="G64" i="1"/>
  <c r="H64" i="1"/>
  <c r="I64" i="1"/>
  <c r="J64" i="1"/>
  <c r="K64" i="1"/>
  <c r="O64" i="1"/>
  <c r="P64" i="1"/>
  <c r="Q64" i="1"/>
  <c r="R64" i="1"/>
  <c r="S64" i="1"/>
  <c r="T64" i="1"/>
  <c r="B65" i="1"/>
  <c r="C65" i="1"/>
  <c r="D65" i="1"/>
  <c r="E65" i="1"/>
  <c r="F65" i="1"/>
  <c r="G65" i="1"/>
  <c r="H65" i="1"/>
  <c r="I65" i="1"/>
  <c r="J65" i="1"/>
  <c r="K65" i="1"/>
  <c r="O65" i="1"/>
  <c r="P65" i="1"/>
  <c r="Q65" i="1"/>
  <c r="R65" i="1"/>
  <c r="S65" i="1"/>
  <c r="T65" i="1"/>
  <c r="B66" i="1"/>
  <c r="C66" i="1"/>
  <c r="D66" i="1"/>
  <c r="E66" i="1"/>
  <c r="F66" i="1"/>
  <c r="G66" i="1"/>
  <c r="H66" i="1"/>
  <c r="I66" i="1"/>
  <c r="J66" i="1"/>
  <c r="K66" i="1"/>
  <c r="O66" i="1"/>
  <c r="P66" i="1"/>
  <c r="Q66" i="1"/>
  <c r="R66" i="1"/>
  <c r="S66" i="1"/>
  <c r="T66" i="1"/>
  <c r="B67" i="1"/>
  <c r="C67" i="1"/>
  <c r="D67" i="1"/>
  <c r="E67" i="1"/>
  <c r="F67" i="1"/>
  <c r="G67" i="1"/>
  <c r="H67" i="1"/>
  <c r="I67" i="1"/>
  <c r="J67" i="1"/>
  <c r="K67" i="1"/>
  <c r="O67" i="1"/>
  <c r="P67" i="1"/>
  <c r="Q67" i="1"/>
  <c r="R67" i="1"/>
  <c r="S67" i="1"/>
  <c r="T67" i="1"/>
  <c r="B68" i="1"/>
  <c r="C68" i="1"/>
  <c r="D68" i="1"/>
  <c r="E68" i="1"/>
  <c r="F68" i="1"/>
  <c r="G68" i="1"/>
  <c r="H68" i="1"/>
  <c r="I68" i="1"/>
  <c r="J68" i="1"/>
  <c r="K68" i="1"/>
  <c r="O68" i="1"/>
  <c r="P68" i="1"/>
  <c r="Q68" i="1"/>
  <c r="R68" i="1"/>
  <c r="S68" i="1"/>
  <c r="T68" i="1"/>
  <c r="B69" i="1"/>
  <c r="C69" i="1"/>
  <c r="D69" i="1"/>
  <c r="E69" i="1"/>
  <c r="F69" i="1"/>
  <c r="G69" i="1"/>
  <c r="H69" i="1"/>
  <c r="I69" i="1"/>
  <c r="J69" i="1"/>
  <c r="K69" i="1"/>
  <c r="O69" i="1"/>
  <c r="P69" i="1"/>
  <c r="Q69" i="1"/>
  <c r="R69" i="1"/>
  <c r="S69" i="1"/>
  <c r="T69" i="1"/>
  <c r="B70" i="1"/>
  <c r="C70" i="1"/>
  <c r="D70" i="1"/>
  <c r="E70" i="1"/>
  <c r="F70" i="1"/>
  <c r="G70" i="1"/>
  <c r="H70" i="1"/>
  <c r="I70" i="1"/>
  <c r="J70" i="1"/>
  <c r="K70" i="1"/>
  <c r="O70" i="1"/>
  <c r="P70" i="1"/>
  <c r="Q70" i="1"/>
  <c r="R70" i="1"/>
  <c r="S70" i="1"/>
  <c r="T70" i="1"/>
  <c r="B71" i="1"/>
  <c r="C71" i="1"/>
  <c r="D71" i="1"/>
  <c r="E71" i="1"/>
  <c r="F71" i="1"/>
  <c r="G71" i="1"/>
  <c r="H71" i="1"/>
  <c r="I71" i="1"/>
  <c r="J71" i="1"/>
  <c r="K71" i="1"/>
  <c r="O71" i="1"/>
  <c r="P71" i="1"/>
  <c r="Q71" i="1"/>
  <c r="R71" i="1"/>
  <c r="S71" i="1"/>
  <c r="T71" i="1"/>
  <c r="B72" i="1"/>
  <c r="C72" i="1"/>
  <c r="D72" i="1"/>
  <c r="E72" i="1"/>
  <c r="F72" i="1"/>
  <c r="G72" i="1"/>
  <c r="H72" i="1"/>
  <c r="I72" i="1"/>
  <c r="J72" i="1"/>
  <c r="K72" i="1"/>
  <c r="O72" i="1"/>
  <c r="P72" i="1"/>
  <c r="Q72" i="1"/>
  <c r="R72" i="1"/>
  <c r="S72" i="1"/>
  <c r="T72" i="1"/>
  <c r="B73" i="1"/>
  <c r="C73" i="1"/>
  <c r="D73" i="1"/>
  <c r="E73" i="1"/>
  <c r="F73" i="1"/>
  <c r="G73" i="1"/>
  <c r="H73" i="1"/>
  <c r="I73" i="1"/>
  <c r="J73" i="1"/>
  <c r="K73" i="1"/>
  <c r="O73" i="1"/>
  <c r="P73" i="1"/>
  <c r="Q73" i="1"/>
  <c r="R73" i="1"/>
  <c r="S73" i="1"/>
  <c r="T73" i="1"/>
  <c r="B74" i="1"/>
  <c r="C74" i="1"/>
  <c r="D74" i="1"/>
  <c r="E74" i="1"/>
  <c r="F74" i="1"/>
  <c r="G74" i="1"/>
  <c r="H74" i="1"/>
  <c r="I74" i="1"/>
  <c r="J74" i="1"/>
  <c r="K74" i="1"/>
  <c r="O74" i="1"/>
  <c r="P74" i="1"/>
  <c r="Q74" i="1"/>
  <c r="R74" i="1"/>
  <c r="S74" i="1"/>
  <c r="T74" i="1"/>
  <c r="B75" i="1"/>
  <c r="C75" i="1"/>
  <c r="D75" i="1"/>
  <c r="E75" i="1"/>
  <c r="F75" i="1"/>
  <c r="G75" i="1"/>
  <c r="H75" i="1"/>
  <c r="I75" i="1"/>
  <c r="J75" i="1"/>
  <c r="K75" i="1"/>
  <c r="O75" i="1"/>
  <c r="P75" i="1"/>
  <c r="Q75" i="1"/>
  <c r="R75" i="1"/>
  <c r="S75" i="1"/>
  <c r="T75" i="1"/>
  <c r="B76" i="1"/>
  <c r="C76" i="1"/>
  <c r="D76" i="1"/>
  <c r="E76" i="1"/>
  <c r="F76" i="1"/>
  <c r="G76" i="1"/>
  <c r="H76" i="1"/>
  <c r="I76" i="1"/>
  <c r="J76" i="1"/>
  <c r="K76" i="1"/>
  <c r="O76" i="1"/>
  <c r="P76" i="1"/>
  <c r="Q76" i="1"/>
  <c r="R76" i="1"/>
  <c r="S76" i="1"/>
  <c r="T76" i="1"/>
  <c r="B77" i="1"/>
  <c r="C77" i="1"/>
  <c r="D77" i="1"/>
  <c r="E77" i="1"/>
  <c r="F77" i="1"/>
  <c r="G77" i="1"/>
  <c r="H77" i="1"/>
  <c r="I77" i="1"/>
  <c r="J77" i="1"/>
  <c r="K77" i="1"/>
  <c r="O77" i="1"/>
  <c r="P77" i="1"/>
  <c r="Q77" i="1"/>
  <c r="R77" i="1"/>
  <c r="S77" i="1"/>
  <c r="T77" i="1"/>
  <c r="B78" i="1"/>
  <c r="C78" i="1"/>
  <c r="D78" i="1"/>
  <c r="E78" i="1"/>
  <c r="F78" i="1"/>
  <c r="G78" i="1"/>
  <c r="H78" i="1"/>
  <c r="I78" i="1"/>
  <c r="J78" i="1"/>
  <c r="K78" i="1"/>
  <c r="O78" i="1"/>
  <c r="P78" i="1"/>
  <c r="Q78" i="1"/>
  <c r="R78" i="1"/>
  <c r="S78" i="1"/>
  <c r="T78" i="1"/>
  <c r="B79" i="1"/>
  <c r="C79" i="1"/>
  <c r="D79" i="1"/>
  <c r="E79" i="1"/>
  <c r="F79" i="1"/>
  <c r="G79" i="1"/>
  <c r="H79" i="1"/>
  <c r="I79" i="1"/>
  <c r="J79" i="1"/>
  <c r="K79" i="1"/>
  <c r="O79" i="1"/>
  <c r="P79" i="1"/>
  <c r="Q79" i="1"/>
  <c r="R79" i="1"/>
  <c r="S79" i="1"/>
  <c r="T79" i="1"/>
  <c r="B80" i="1"/>
  <c r="C80" i="1"/>
  <c r="D80" i="1"/>
  <c r="E80" i="1"/>
  <c r="F80" i="1"/>
  <c r="G80" i="1"/>
  <c r="H80" i="1"/>
  <c r="I80" i="1"/>
  <c r="J80" i="1"/>
  <c r="K80" i="1"/>
  <c r="O80" i="1"/>
  <c r="P80" i="1"/>
  <c r="Q80" i="1"/>
  <c r="R80" i="1"/>
  <c r="S80" i="1"/>
  <c r="T80" i="1"/>
  <c r="B81" i="1"/>
  <c r="C81" i="1"/>
  <c r="D81" i="1"/>
  <c r="E81" i="1"/>
  <c r="F81" i="1"/>
  <c r="G81" i="1"/>
  <c r="H81" i="1"/>
  <c r="I81" i="1"/>
  <c r="J81" i="1"/>
  <c r="K81" i="1"/>
  <c r="O81" i="1"/>
  <c r="P81" i="1"/>
  <c r="Q81" i="1"/>
  <c r="R81" i="1"/>
  <c r="S81" i="1"/>
  <c r="T81" i="1"/>
  <c r="B82" i="1"/>
  <c r="C82" i="1"/>
  <c r="D82" i="1"/>
  <c r="E82" i="1"/>
  <c r="F82" i="1"/>
  <c r="G82" i="1"/>
  <c r="H82" i="1"/>
  <c r="I82" i="1"/>
  <c r="J82" i="1"/>
  <c r="K82" i="1"/>
  <c r="O82" i="1"/>
  <c r="P82" i="1"/>
  <c r="Q82" i="1"/>
  <c r="R82" i="1"/>
  <c r="S82" i="1"/>
  <c r="T82" i="1"/>
  <c r="B83" i="1"/>
  <c r="C83" i="1"/>
  <c r="D83" i="1"/>
  <c r="E83" i="1"/>
  <c r="F83" i="1"/>
  <c r="G83" i="1"/>
  <c r="H83" i="1"/>
  <c r="I83" i="1"/>
  <c r="J83" i="1"/>
  <c r="K83" i="1"/>
  <c r="O83" i="1"/>
  <c r="P83" i="1"/>
  <c r="Q83" i="1"/>
  <c r="R83" i="1"/>
  <c r="S83" i="1"/>
  <c r="T83" i="1"/>
  <c r="B84" i="1"/>
  <c r="C84" i="1"/>
  <c r="D84" i="1"/>
  <c r="E84" i="1"/>
  <c r="F84" i="1"/>
  <c r="G84" i="1"/>
  <c r="H84" i="1"/>
  <c r="I84" i="1"/>
  <c r="J84" i="1"/>
  <c r="K84" i="1"/>
  <c r="O84" i="1"/>
  <c r="P84" i="1"/>
  <c r="Q84" i="1"/>
  <c r="R84" i="1"/>
  <c r="S84" i="1"/>
  <c r="T84" i="1"/>
  <c r="B85" i="1"/>
  <c r="C85" i="1"/>
  <c r="D85" i="1"/>
  <c r="E85" i="1"/>
  <c r="F85" i="1"/>
  <c r="G85" i="1"/>
  <c r="H85" i="1"/>
  <c r="I85" i="1"/>
  <c r="J85" i="1"/>
  <c r="K85" i="1"/>
  <c r="O85" i="1"/>
  <c r="P85" i="1"/>
  <c r="Q85" i="1"/>
  <c r="R85" i="1"/>
  <c r="S85" i="1"/>
  <c r="T85" i="1"/>
  <c r="B86" i="1"/>
  <c r="C86" i="1"/>
  <c r="D86" i="1"/>
  <c r="E86" i="1"/>
  <c r="F86" i="1"/>
  <c r="G86" i="1"/>
  <c r="H86" i="1"/>
  <c r="I86" i="1"/>
  <c r="J86" i="1"/>
  <c r="K86" i="1"/>
  <c r="O86" i="1"/>
  <c r="P86" i="1"/>
  <c r="Q86" i="1"/>
  <c r="R86" i="1"/>
  <c r="S86" i="1"/>
  <c r="T86" i="1"/>
  <c r="B87" i="1"/>
  <c r="C87" i="1"/>
  <c r="D87" i="1"/>
  <c r="E87" i="1"/>
  <c r="F87" i="1"/>
  <c r="G87" i="1"/>
  <c r="H87" i="1"/>
  <c r="I87" i="1"/>
  <c r="J87" i="1"/>
  <c r="K87" i="1"/>
  <c r="O87" i="1"/>
  <c r="P87" i="1"/>
  <c r="Q87" i="1"/>
  <c r="R87" i="1"/>
  <c r="S87" i="1"/>
  <c r="T87" i="1"/>
  <c r="B88" i="1"/>
  <c r="C88" i="1"/>
  <c r="D88" i="1"/>
  <c r="E88" i="1"/>
  <c r="F88" i="1"/>
  <c r="G88" i="1"/>
  <c r="H88" i="1"/>
  <c r="I88" i="1"/>
  <c r="J88" i="1"/>
  <c r="K88" i="1"/>
  <c r="O88" i="1"/>
  <c r="P88" i="1"/>
  <c r="Q88" i="1"/>
  <c r="R88" i="1"/>
  <c r="S88" i="1"/>
  <c r="T88" i="1"/>
  <c r="B89" i="1"/>
  <c r="C89" i="1"/>
  <c r="D89" i="1"/>
  <c r="E89" i="1"/>
  <c r="F89" i="1"/>
  <c r="G89" i="1"/>
  <c r="H89" i="1"/>
  <c r="I89" i="1"/>
  <c r="J89" i="1"/>
  <c r="K89" i="1"/>
  <c r="O89" i="1"/>
  <c r="P89" i="1"/>
  <c r="Q89" i="1"/>
  <c r="R89" i="1"/>
  <c r="S89" i="1"/>
  <c r="T89" i="1"/>
  <c r="B90" i="1"/>
  <c r="C90" i="1"/>
  <c r="D90" i="1"/>
  <c r="E90" i="1"/>
  <c r="F90" i="1"/>
  <c r="G90" i="1"/>
  <c r="H90" i="1"/>
  <c r="I90" i="1"/>
  <c r="J90" i="1"/>
  <c r="K90" i="1"/>
  <c r="O90" i="1"/>
  <c r="P90" i="1"/>
  <c r="Q90" i="1"/>
  <c r="R90" i="1"/>
  <c r="S90" i="1"/>
  <c r="T90" i="1"/>
  <c r="B91" i="1"/>
  <c r="C91" i="1"/>
  <c r="D91" i="1"/>
  <c r="E91" i="1"/>
  <c r="F91" i="1"/>
  <c r="G91" i="1"/>
  <c r="H91" i="1"/>
  <c r="I91" i="1"/>
  <c r="J91" i="1"/>
  <c r="K91" i="1"/>
  <c r="O91" i="1"/>
  <c r="P91" i="1"/>
  <c r="Q91" i="1"/>
  <c r="R91" i="1"/>
  <c r="S91" i="1"/>
  <c r="T91" i="1"/>
  <c r="B92" i="1"/>
  <c r="C92" i="1"/>
  <c r="D92" i="1"/>
  <c r="E92" i="1"/>
  <c r="F92" i="1"/>
  <c r="G92" i="1"/>
  <c r="H92" i="1"/>
  <c r="I92" i="1"/>
  <c r="J92" i="1"/>
  <c r="K92" i="1"/>
  <c r="O92" i="1"/>
  <c r="P92" i="1"/>
  <c r="Q92" i="1"/>
  <c r="R92" i="1"/>
  <c r="S92" i="1"/>
  <c r="T92" i="1"/>
  <c r="B93" i="1"/>
  <c r="C93" i="1"/>
  <c r="D93" i="1"/>
  <c r="E93" i="1"/>
  <c r="F93" i="1"/>
  <c r="G93" i="1"/>
  <c r="H93" i="1"/>
  <c r="I93" i="1"/>
  <c r="J93" i="1"/>
  <c r="K93" i="1"/>
  <c r="O93" i="1"/>
  <c r="P93" i="1"/>
  <c r="Q93" i="1"/>
  <c r="R93" i="1"/>
  <c r="S93" i="1"/>
  <c r="T93" i="1"/>
  <c r="B94" i="1"/>
  <c r="C94" i="1"/>
  <c r="D94" i="1"/>
  <c r="E94" i="1"/>
  <c r="F94" i="1"/>
  <c r="G94" i="1"/>
  <c r="H94" i="1"/>
  <c r="I94" i="1"/>
  <c r="J94" i="1"/>
  <c r="K94" i="1"/>
  <c r="O94" i="1"/>
  <c r="P94" i="1"/>
  <c r="Q94" i="1"/>
  <c r="R94" i="1"/>
  <c r="S94" i="1"/>
  <c r="T94" i="1"/>
  <c r="B95" i="1"/>
  <c r="C95" i="1"/>
  <c r="D95" i="1"/>
  <c r="E95" i="1"/>
  <c r="F95" i="1"/>
  <c r="G95" i="1"/>
  <c r="H95" i="1"/>
  <c r="I95" i="1"/>
  <c r="J95" i="1"/>
  <c r="K95" i="1"/>
  <c r="O95" i="1"/>
  <c r="P95" i="1"/>
  <c r="Q95" i="1"/>
  <c r="R95" i="1"/>
  <c r="S95" i="1"/>
  <c r="T95" i="1"/>
  <c r="B96" i="1"/>
  <c r="C96" i="1"/>
  <c r="D96" i="1"/>
  <c r="E96" i="1"/>
  <c r="F96" i="1"/>
  <c r="G96" i="1"/>
  <c r="H96" i="1"/>
  <c r="I96" i="1"/>
  <c r="J96" i="1"/>
  <c r="K96" i="1"/>
  <c r="O96" i="1"/>
  <c r="P96" i="1"/>
  <c r="Q96" i="1"/>
  <c r="R96" i="1"/>
  <c r="S96" i="1"/>
  <c r="T96" i="1"/>
  <c r="B97" i="1"/>
  <c r="C97" i="1"/>
  <c r="D97" i="1"/>
  <c r="E97" i="1"/>
  <c r="F97" i="1"/>
  <c r="G97" i="1"/>
  <c r="H97" i="1"/>
  <c r="I97" i="1"/>
  <c r="J97" i="1"/>
  <c r="K97" i="1"/>
  <c r="O97" i="1"/>
  <c r="P97" i="1"/>
  <c r="Q97" i="1"/>
  <c r="R97" i="1"/>
  <c r="S97" i="1"/>
  <c r="T97" i="1"/>
  <c r="B98" i="1"/>
  <c r="C98" i="1"/>
  <c r="D98" i="1"/>
  <c r="E98" i="1"/>
  <c r="F98" i="1"/>
  <c r="G98" i="1"/>
  <c r="H98" i="1"/>
  <c r="I98" i="1"/>
  <c r="J98" i="1"/>
  <c r="K98" i="1"/>
  <c r="O98" i="1"/>
  <c r="P98" i="1"/>
  <c r="Q98" i="1"/>
  <c r="R98" i="1"/>
  <c r="S98" i="1"/>
  <c r="T98" i="1"/>
  <c r="B99" i="1"/>
  <c r="C99" i="1"/>
  <c r="D99" i="1"/>
  <c r="E99" i="1"/>
  <c r="F99" i="1"/>
  <c r="G99" i="1"/>
  <c r="H99" i="1"/>
  <c r="I99" i="1"/>
  <c r="J99" i="1"/>
  <c r="K99" i="1"/>
  <c r="O99" i="1"/>
  <c r="P99" i="1"/>
  <c r="Q99" i="1"/>
  <c r="R99" i="1"/>
  <c r="S99" i="1"/>
  <c r="T99" i="1"/>
  <c r="B100" i="1"/>
  <c r="C100" i="1"/>
  <c r="D100" i="1"/>
  <c r="E100" i="1"/>
  <c r="F100" i="1"/>
  <c r="G100" i="1"/>
  <c r="H100" i="1"/>
  <c r="I100" i="1"/>
  <c r="J100" i="1"/>
  <c r="K100" i="1"/>
  <c r="O100" i="1"/>
  <c r="P100" i="1"/>
  <c r="Q100" i="1"/>
  <c r="R100" i="1"/>
  <c r="S100" i="1"/>
  <c r="T100" i="1"/>
  <c r="B101" i="1"/>
  <c r="C101" i="1"/>
  <c r="D101" i="1"/>
  <c r="E101" i="1"/>
  <c r="F101" i="1"/>
  <c r="G101" i="1"/>
  <c r="H101" i="1"/>
  <c r="I101" i="1"/>
  <c r="J101" i="1"/>
  <c r="K101" i="1"/>
  <c r="O101" i="1"/>
  <c r="P101" i="1"/>
  <c r="Q101" i="1"/>
  <c r="R101" i="1"/>
  <c r="S101" i="1"/>
  <c r="T101" i="1"/>
  <c r="B102" i="1"/>
  <c r="C102" i="1"/>
  <c r="D102" i="1"/>
  <c r="E102" i="1"/>
  <c r="F102" i="1"/>
  <c r="G102" i="1"/>
  <c r="H102" i="1"/>
  <c r="I102" i="1"/>
  <c r="J102" i="1"/>
  <c r="K102" i="1"/>
  <c r="O102" i="1"/>
  <c r="P102" i="1"/>
  <c r="Q102" i="1"/>
  <c r="R102" i="1"/>
  <c r="S102" i="1"/>
  <c r="T102" i="1"/>
  <c r="B103" i="1"/>
  <c r="C103" i="1"/>
  <c r="D103" i="1"/>
  <c r="E103" i="1"/>
  <c r="F103" i="1"/>
  <c r="G103" i="1"/>
  <c r="H103" i="1"/>
  <c r="I103" i="1"/>
  <c r="J103" i="1"/>
  <c r="K103" i="1"/>
  <c r="O103" i="1"/>
  <c r="P103" i="1"/>
  <c r="Q103" i="1"/>
  <c r="R103" i="1"/>
  <c r="S103" i="1"/>
  <c r="T103" i="1"/>
  <c r="B104" i="1"/>
  <c r="C104" i="1"/>
  <c r="D104" i="1"/>
  <c r="E104" i="1"/>
  <c r="F104" i="1"/>
  <c r="G104" i="1"/>
  <c r="H104" i="1"/>
  <c r="I104" i="1"/>
  <c r="J104" i="1"/>
  <c r="K104" i="1"/>
  <c r="O104" i="1"/>
  <c r="P104" i="1"/>
  <c r="Q104" i="1"/>
  <c r="R104" i="1"/>
  <c r="S104" i="1"/>
  <c r="T104" i="1"/>
  <c r="B105" i="1"/>
  <c r="C105" i="1"/>
  <c r="D105" i="1"/>
  <c r="E105" i="1"/>
  <c r="F105" i="1"/>
  <c r="G105" i="1"/>
  <c r="H105" i="1"/>
  <c r="I105" i="1"/>
  <c r="J105" i="1"/>
  <c r="K105" i="1"/>
  <c r="O105" i="1"/>
  <c r="P105" i="1"/>
  <c r="Q105" i="1"/>
  <c r="R105" i="1"/>
  <c r="S105" i="1"/>
  <c r="T105" i="1"/>
  <c r="B106" i="1"/>
  <c r="C106" i="1"/>
  <c r="D106" i="1"/>
  <c r="E106" i="1"/>
  <c r="F106" i="1"/>
  <c r="G106" i="1"/>
  <c r="H106" i="1"/>
  <c r="I106" i="1"/>
  <c r="J106" i="1"/>
  <c r="K106" i="1"/>
  <c r="O106" i="1"/>
  <c r="P106" i="1"/>
  <c r="Q106" i="1"/>
  <c r="R106" i="1"/>
  <c r="S106" i="1"/>
  <c r="T106" i="1"/>
  <c r="B107" i="1"/>
  <c r="C107" i="1"/>
  <c r="D107" i="1"/>
  <c r="E107" i="1"/>
  <c r="F107" i="1"/>
  <c r="G107" i="1"/>
  <c r="H107" i="1"/>
  <c r="I107" i="1"/>
  <c r="J107" i="1"/>
  <c r="K107" i="1"/>
  <c r="O107" i="1"/>
  <c r="P107" i="1"/>
  <c r="Q107" i="1"/>
  <c r="R107" i="1"/>
  <c r="S107" i="1"/>
  <c r="T107" i="1"/>
  <c r="B108" i="1"/>
  <c r="C108" i="1"/>
  <c r="D108" i="1"/>
  <c r="E108" i="1"/>
  <c r="F108" i="1"/>
  <c r="G108" i="1"/>
  <c r="H108" i="1"/>
  <c r="I108" i="1"/>
  <c r="J108" i="1"/>
  <c r="K108" i="1"/>
  <c r="O108" i="1"/>
  <c r="P108" i="1"/>
  <c r="Q108" i="1"/>
  <c r="R108" i="1"/>
  <c r="S108" i="1"/>
  <c r="T108" i="1"/>
  <c r="B109" i="1"/>
  <c r="C109" i="1"/>
  <c r="D109" i="1"/>
  <c r="E109" i="1"/>
  <c r="F109" i="1"/>
  <c r="G109" i="1"/>
  <c r="H109" i="1"/>
  <c r="I109" i="1"/>
  <c r="J109" i="1"/>
  <c r="K109" i="1"/>
  <c r="O109" i="1"/>
  <c r="P109" i="1"/>
  <c r="Q109" i="1"/>
  <c r="R109" i="1"/>
  <c r="S109" i="1"/>
  <c r="T109" i="1"/>
  <c r="B110" i="1"/>
  <c r="C110" i="1"/>
  <c r="D110" i="1"/>
  <c r="E110" i="1"/>
  <c r="F110" i="1"/>
  <c r="G110" i="1"/>
  <c r="H110" i="1"/>
  <c r="I110" i="1"/>
  <c r="J110" i="1"/>
  <c r="K110" i="1"/>
  <c r="O110" i="1"/>
  <c r="P110" i="1"/>
  <c r="Q110" i="1"/>
  <c r="R110" i="1"/>
  <c r="S110" i="1"/>
  <c r="T110" i="1"/>
  <c r="B111" i="1"/>
  <c r="C111" i="1"/>
  <c r="D111" i="1"/>
  <c r="E111" i="1"/>
  <c r="F111" i="1"/>
  <c r="G111" i="1"/>
  <c r="H111" i="1"/>
  <c r="I111" i="1"/>
  <c r="J111" i="1"/>
  <c r="K111" i="1"/>
  <c r="O111" i="1"/>
  <c r="P111" i="1"/>
  <c r="Q111" i="1"/>
  <c r="R111" i="1"/>
  <c r="S111" i="1"/>
  <c r="T111" i="1"/>
  <c r="B112" i="1"/>
  <c r="C112" i="1"/>
  <c r="D112" i="1"/>
  <c r="E112" i="1"/>
  <c r="F112" i="1"/>
  <c r="G112" i="1"/>
  <c r="H112" i="1"/>
  <c r="I112" i="1"/>
  <c r="J112" i="1"/>
  <c r="K112" i="1"/>
  <c r="O112" i="1"/>
  <c r="P112" i="1"/>
  <c r="Q112" i="1"/>
  <c r="R112" i="1"/>
  <c r="S112" i="1"/>
  <c r="T112" i="1"/>
  <c r="B113" i="1"/>
  <c r="C113" i="1"/>
  <c r="D113" i="1"/>
  <c r="E113" i="1"/>
  <c r="F113" i="1"/>
  <c r="G113" i="1"/>
  <c r="H113" i="1"/>
  <c r="I113" i="1"/>
  <c r="J113" i="1"/>
  <c r="K113" i="1"/>
  <c r="O113" i="1"/>
  <c r="P113" i="1"/>
  <c r="Q113" i="1"/>
  <c r="R113" i="1"/>
  <c r="S113" i="1"/>
  <c r="T113" i="1"/>
  <c r="B114" i="1"/>
  <c r="C114" i="1"/>
  <c r="D114" i="1"/>
  <c r="E114" i="1"/>
  <c r="F114" i="1"/>
  <c r="G114" i="1"/>
  <c r="H114" i="1"/>
  <c r="I114" i="1"/>
  <c r="J114" i="1"/>
  <c r="K114" i="1"/>
  <c r="O114" i="1"/>
  <c r="P114" i="1"/>
  <c r="Q114" i="1"/>
  <c r="R114" i="1"/>
  <c r="S114" i="1"/>
  <c r="T114" i="1"/>
  <c r="B115" i="1"/>
  <c r="C115" i="1"/>
  <c r="D115" i="1"/>
  <c r="E115" i="1"/>
  <c r="F115" i="1"/>
  <c r="G115" i="1"/>
  <c r="H115" i="1"/>
  <c r="I115" i="1"/>
  <c r="J115" i="1"/>
  <c r="K115" i="1"/>
  <c r="O115" i="1"/>
  <c r="P115" i="1"/>
  <c r="Q115" i="1"/>
  <c r="R115" i="1"/>
  <c r="S115" i="1"/>
  <c r="T115" i="1"/>
  <c r="B116" i="1"/>
  <c r="C116" i="1"/>
  <c r="D116" i="1"/>
  <c r="E116" i="1"/>
  <c r="F116" i="1"/>
  <c r="G116" i="1"/>
  <c r="H116" i="1"/>
  <c r="I116" i="1"/>
  <c r="J116" i="1"/>
  <c r="K116" i="1"/>
  <c r="O116" i="1"/>
  <c r="P116" i="1"/>
  <c r="Q116" i="1"/>
  <c r="R116" i="1"/>
  <c r="S116" i="1"/>
  <c r="T116" i="1"/>
  <c r="B117" i="1"/>
  <c r="C117" i="1"/>
  <c r="D117" i="1"/>
  <c r="E117" i="1"/>
  <c r="F117" i="1"/>
  <c r="G117" i="1"/>
  <c r="H117" i="1"/>
  <c r="I117" i="1"/>
  <c r="J117" i="1"/>
  <c r="K117" i="1"/>
  <c r="O117" i="1"/>
  <c r="P117" i="1"/>
  <c r="Q117" i="1"/>
  <c r="R117" i="1"/>
  <c r="S117" i="1"/>
  <c r="T117" i="1"/>
  <c r="B118" i="1"/>
  <c r="C118" i="1"/>
  <c r="D118" i="1"/>
  <c r="E118" i="1"/>
  <c r="F118" i="1"/>
  <c r="G118" i="1"/>
  <c r="H118" i="1"/>
  <c r="I118" i="1"/>
  <c r="J118" i="1"/>
  <c r="K118" i="1"/>
  <c r="O118" i="1"/>
  <c r="P118" i="1"/>
  <c r="Q118" i="1"/>
  <c r="R118" i="1"/>
  <c r="S118" i="1"/>
  <c r="T118" i="1"/>
  <c r="B119" i="1"/>
  <c r="C119" i="1"/>
  <c r="D119" i="1"/>
  <c r="E119" i="1"/>
  <c r="F119" i="1"/>
  <c r="G119" i="1"/>
  <c r="H119" i="1"/>
  <c r="I119" i="1"/>
  <c r="J119" i="1"/>
  <c r="K119" i="1"/>
  <c r="O119" i="1"/>
  <c r="P119" i="1"/>
  <c r="Q119" i="1"/>
  <c r="R119" i="1"/>
  <c r="S119" i="1"/>
  <c r="T119" i="1"/>
  <c r="B120" i="1"/>
  <c r="C120" i="1"/>
  <c r="D120" i="1"/>
  <c r="E120" i="1"/>
  <c r="F120" i="1"/>
  <c r="G120" i="1"/>
  <c r="H120" i="1"/>
  <c r="I120" i="1"/>
  <c r="J120" i="1"/>
  <c r="K120" i="1"/>
  <c r="O120" i="1"/>
  <c r="P120" i="1"/>
  <c r="Q120" i="1"/>
  <c r="R120" i="1"/>
  <c r="S120" i="1"/>
  <c r="T120" i="1"/>
  <c r="B121" i="1"/>
  <c r="C121" i="1"/>
  <c r="D121" i="1"/>
  <c r="E121" i="1"/>
  <c r="F121" i="1"/>
  <c r="G121" i="1"/>
  <c r="H121" i="1"/>
  <c r="I121" i="1"/>
  <c r="J121" i="1"/>
  <c r="K121" i="1"/>
  <c r="O121" i="1"/>
  <c r="P121" i="1"/>
  <c r="Q121" i="1"/>
  <c r="R121" i="1"/>
  <c r="S121" i="1"/>
  <c r="T121" i="1"/>
  <c r="B122" i="1"/>
  <c r="C122" i="1"/>
  <c r="D122" i="1"/>
  <c r="E122" i="1"/>
  <c r="F122" i="1"/>
  <c r="G122" i="1"/>
  <c r="H122" i="1"/>
  <c r="I122" i="1"/>
  <c r="J122" i="1"/>
  <c r="K122" i="1"/>
  <c r="O122" i="1"/>
  <c r="P122" i="1"/>
  <c r="Q122" i="1"/>
  <c r="R122" i="1"/>
  <c r="S122" i="1"/>
  <c r="T122" i="1"/>
  <c r="B123" i="1"/>
  <c r="C123" i="1"/>
  <c r="D123" i="1"/>
  <c r="E123" i="1"/>
  <c r="F123" i="1"/>
  <c r="G123" i="1"/>
  <c r="H123" i="1"/>
  <c r="I123" i="1"/>
  <c r="J123" i="1"/>
  <c r="K123" i="1"/>
  <c r="O123" i="1"/>
  <c r="P123" i="1"/>
  <c r="Q123" i="1"/>
  <c r="R123" i="1"/>
  <c r="S123" i="1"/>
  <c r="T123" i="1"/>
  <c r="B124" i="1"/>
  <c r="C124" i="1"/>
  <c r="D124" i="1"/>
  <c r="E124" i="1"/>
  <c r="F124" i="1"/>
  <c r="G124" i="1"/>
  <c r="H124" i="1"/>
  <c r="I124" i="1"/>
  <c r="J124" i="1"/>
  <c r="K124" i="1"/>
  <c r="O124" i="1"/>
  <c r="P124" i="1"/>
  <c r="Q124" i="1"/>
  <c r="R124" i="1"/>
  <c r="S124" i="1"/>
  <c r="T124" i="1"/>
  <c r="B125" i="1"/>
  <c r="C125" i="1"/>
  <c r="D125" i="1"/>
  <c r="E125" i="1"/>
  <c r="F125" i="1"/>
  <c r="G125" i="1"/>
  <c r="H125" i="1"/>
  <c r="I125" i="1"/>
  <c r="J125" i="1"/>
  <c r="K125" i="1"/>
  <c r="O125" i="1"/>
  <c r="P125" i="1"/>
  <c r="Q125" i="1"/>
  <c r="R125" i="1"/>
  <c r="S125" i="1"/>
  <c r="T125" i="1"/>
  <c r="B126" i="1"/>
  <c r="C126" i="1"/>
  <c r="D126" i="1"/>
  <c r="E126" i="1"/>
  <c r="F126" i="1"/>
  <c r="G126" i="1"/>
  <c r="H126" i="1"/>
  <c r="I126" i="1"/>
  <c r="J126" i="1"/>
  <c r="K126" i="1"/>
  <c r="O126" i="1"/>
  <c r="P126" i="1"/>
  <c r="Q126" i="1"/>
  <c r="R126" i="1"/>
  <c r="S126" i="1"/>
  <c r="T126" i="1"/>
  <c r="B127" i="1"/>
  <c r="C127" i="1"/>
  <c r="D127" i="1"/>
  <c r="E127" i="1"/>
  <c r="F127" i="1"/>
  <c r="G127" i="1"/>
  <c r="H127" i="1"/>
  <c r="I127" i="1"/>
  <c r="J127" i="1"/>
  <c r="K127" i="1"/>
  <c r="O127" i="1"/>
  <c r="P127" i="1"/>
  <c r="Q127" i="1"/>
  <c r="R127" i="1"/>
  <c r="S127" i="1"/>
  <c r="T127" i="1"/>
  <c r="B128" i="1"/>
  <c r="C128" i="1"/>
  <c r="D128" i="1"/>
  <c r="E128" i="1"/>
  <c r="F128" i="1"/>
  <c r="G128" i="1"/>
  <c r="H128" i="1"/>
  <c r="I128" i="1"/>
  <c r="J128" i="1"/>
  <c r="K128" i="1"/>
  <c r="O128" i="1"/>
  <c r="P128" i="1"/>
  <c r="Q128" i="1"/>
  <c r="R128" i="1"/>
  <c r="S128" i="1"/>
  <c r="T128" i="1"/>
  <c r="B129" i="1"/>
  <c r="C129" i="1"/>
  <c r="D129" i="1"/>
  <c r="E129" i="1"/>
  <c r="F129" i="1"/>
  <c r="G129" i="1"/>
  <c r="H129" i="1"/>
  <c r="I129" i="1"/>
  <c r="J129" i="1"/>
  <c r="K129" i="1"/>
  <c r="O129" i="1"/>
  <c r="P129" i="1"/>
  <c r="Q129" i="1"/>
  <c r="R129" i="1"/>
  <c r="S129" i="1"/>
  <c r="T129" i="1"/>
  <c r="B130" i="1"/>
  <c r="C130" i="1"/>
  <c r="D130" i="1"/>
  <c r="E130" i="1"/>
  <c r="F130" i="1"/>
  <c r="G130" i="1"/>
  <c r="H130" i="1"/>
  <c r="I130" i="1"/>
  <c r="J130" i="1"/>
  <c r="K130" i="1"/>
  <c r="O130" i="1"/>
  <c r="P130" i="1"/>
  <c r="Q130" i="1"/>
  <c r="R130" i="1"/>
  <c r="S130" i="1"/>
  <c r="T130" i="1"/>
  <c r="B131" i="1"/>
  <c r="C131" i="1"/>
  <c r="D131" i="1"/>
  <c r="E131" i="1"/>
  <c r="F131" i="1"/>
  <c r="G131" i="1"/>
  <c r="H131" i="1"/>
  <c r="I131" i="1"/>
  <c r="J131" i="1"/>
  <c r="K131" i="1"/>
  <c r="O131" i="1"/>
  <c r="P131" i="1"/>
  <c r="Q131" i="1"/>
  <c r="R131" i="1"/>
  <c r="S131" i="1"/>
  <c r="T131" i="1"/>
  <c r="B132" i="1"/>
  <c r="C132" i="1"/>
  <c r="D132" i="1"/>
  <c r="E132" i="1"/>
  <c r="F132" i="1"/>
  <c r="G132" i="1"/>
  <c r="H132" i="1"/>
  <c r="I132" i="1"/>
  <c r="J132" i="1"/>
  <c r="K132" i="1"/>
  <c r="O132" i="1"/>
  <c r="P132" i="1"/>
  <c r="Q132" i="1"/>
  <c r="R132" i="1"/>
  <c r="S132" i="1"/>
  <c r="T132" i="1"/>
  <c r="B133" i="1"/>
  <c r="C133" i="1"/>
  <c r="D133" i="1"/>
  <c r="E133" i="1"/>
  <c r="F133" i="1"/>
  <c r="G133" i="1"/>
  <c r="H133" i="1"/>
  <c r="I133" i="1"/>
  <c r="J133" i="1"/>
  <c r="K133" i="1"/>
  <c r="O133" i="1"/>
  <c r="P133" i="1"/>
  <c r="Q133" i="1"/>
  <c r="R133" i="1"/>
  <c r="S133" i="1"/>
  <c r="T133" i="1"/>
  <c r="B134" i="1"/>
  <c r="C134" i="1"/>
  <c r="D134" i="1"/>
  <c r="E134" i="1"/>
  <c r="F134" i="1"/>
  <c r="G134" i="1"/>
  <c r="H134" i="1"/>
  <c r="I134" i="1"/>
  <c r="J134" i="1"/>
  <c r="K134" i="1"/>
  <c r="O134" i="1"/>
  <c r="P134" i="1"/>
  <c r="Q134" i="1"/>
  <c r="R134" i="1"/>
  <c r="S134" i="1"/>
  <c r="T134" i="1"/>
  <c r="B135" i="1"/>
  <c r="C135" i="1"/>
  <c r="D135" i="1"/>
  <c r="E135" i="1"/>
  <c r="F135" i="1"/>
  <c r="G135" i="1"/>
  <c r="H135" i="1"/>
  <c r="I135" i="1"/>
  <c r="J135" i="1"/>
  <c r="K135" i="1"/>
  <c r="O135" i="1"/>
  <c r="P135" i="1"/>
  <c r="Q135" i="1"/>
  <c r="R135" i="1"/>
  <c r="S135" i="1"/>
  <c r="T135" i="1"/>
  <c r="B136" i="1"/>
  <c r="C136" i="1"/>
  <c r="D136" i="1"/>
  <c r="E136" i="1"/>
  <c r="F136" i="1"/>
  <c r="G136" i="1"/>
  <c r="H136" i="1"/>
  <c r="I136" i="1"/>
  <c r="J136" i="1"/>
  <c r="K136" i="1"/>
  <c r="O136" i="1"/>
  <c r="P136" i="1"/>
  <c r="Q136" i="1"/>
  <c r="R136" i="1"/>
  <c r="S136" i="1"/>
  <c r="T136" i="1"/>
  <c r="B137" i="1"/>
  <c r="C137" i="1"/>
  <c r="D137" i="1"/>
  <c r="E137" i="1"/>
  <c r="F137" i="1"/>
  <c r="G137" i="1"/>
  <c r="H137" i="1"/>
  <c r="I137" i="1"/>
  <c r="J137" i="1"/>
  <c r="K137" i="1"/>
  <c r="O137" i="1"/>
  <c r="P137" i="1"/>
  <c r="Q137" i="1"/>
  <c r="R137" i="1"/>
  <c r="S137" i="1"/>
  <c r="T137" i="1"/>
  <c r="B138" i="1"/>
  <c r="C138" i="1"/>
  <c r="D138" i="1"/>
  <c r="E138" i="1"/>
  <c r="F138" i="1"/>
  <c r="G138" i="1"/>
  <c r="H138" i="1"/>
  <c r="I138" i="1"/>
  <c r="J138" i="1"/>
  <c r="K138" i="1"/>
  <c r="O138" i="1"/>
  <c r="P138" i="1"/>
  <c r="Q138" i="1"/>
  <c r="R138" i="1"/>
  <c r="S138" i="1"/>
  <c r="T138" i="1"/>
  <c r="B139" i="1"/>
  <c r="C139" i="1"/>
  <c r="D139" i="1"/>
  <c r="E139" i="1"/>
  <c r="F139" i="1"/>
  <c r="G139" i="1"/>
  <c r="H139" i="1"/>
  <c r="I139" i="1"/>
  <c r="J139" i="1"/>
  <c r="K139" i="1"/>
  <c r="O139" i="1"/>
  <c r="P139" i="1"/>
  <c r="Q139" i="1"/>
  <c r="R139" i="1"/>
  <c r="S139" i="1"/>
  <c r="T139" i="1"/>
  <c r="B140" i="1"/>
  <c r="C140" i="1"/>
  <c r="D140" i="1"/>
  <c r="E140" i="1"/>
  <c r="F140" i="1"/>
  <c r="G140" i="1"/>
  <c r="H140" i="1"/>
  <c r="I140" i="1"/>
  <c r="J140" i="1"/>
  <c r="K140" i="1"/>
  <c r="O140" i="1"/>
  <c r="P140" i="1"/>
  <c r="Q140" i="1"/>
  <c r="R140" i="1"/>
  <c r="S140" i="1"/>
  <c r="T140" i="1"/>
  <c r="B141" i="1"/>
  <c r="C141" i="1"/>
  <c r="D141" i="1"/>
  <c r="E141" i="1"/>
  <c r="F141" i="1"/>
  <c r="G141" i="1"/>
  <c r="H141" i="1"/>
  <c r="I141" i="1"/>
  <c r="J141" i="1"/>
  <c r="K141" i="1"/>
  <c r="O141" i="1"/>
  <c r="P141" i="1"/>
  <c r="Q141" i="1"/>
  <c r="R141" i="1"/>
  <c r="S141" i="1"/>
  <c r="T141" i="1"/>
  <c r="B142" i="1"/>
  <c r="C142" i="1"/>
  <c r="D142" i="1"/>
  <c r="E142" i="1"/>
  <c r="F142" i="1"/>
  <c r="G142" i="1"/>
  <c r="H142" i="1"/>
  <c r="I142" i="1"/>
  <c r="J142" i="1"/>
  <c r="K142" i="1"/>
  <c r="O142" i="1"/>
  <c r="P142" i="1"/>
  <c r="Q142" i="1"/>
  <c r="R142" i="1"/>
  <c r="S142" i="1"/>
  <c r="T142" i="1"/>
  <c r="B143" i="1"/>
  <c r="C143" i="1"/>
  <c r="D143" i="1"/>
  <c r="E143" i="1"/>
  <c r="F143" i="1"/>
  <c r="G143" i="1"/>
  <c r="H143" i="1"/>
  <c r="I143" i="1"/>
  <c r="J143" i="1"/>
  <c r="K143" i="1"/>
  <c r="O143" i="1"/>
  <c r="P143" i="1"/>
  <c r="Q143" i="1"/>
  <c r="R143" i="1"/>
  <c r="S143" i="1"/>
  <c r="T143" i="1"/>
  <c r="B144" i="1"/>
  <c r="C144" i="1"/>
  <c r="D144" i="1"/>
  <c r="E144" i="1"/>
  <c r="F144" i="1"/>
  <c r="G144" i="1"/>
  <c r="H144" i="1"/>
  <c r="I144" i="1"/>
  <c r="J144" i="1"/>
  <c r="K144" i="1"/>
  <c r="O144" i="1"/>
  <c r="P144" i="1"/>
  <c r="Q144" i="1"/>
  <c r="R144" i="1"/>
  <c r="S144" i="1"/>
  <c r="T144" i="1"/>
  <c r="B145" i="1"/>
  <c r="C145" i="1"/>
  <c r="D145" i="1"/>
  <c r="E145" i="1"/>
  <c r="F145" i="1"/>
  <c r="G145" i="1"/>
  <c r="H145" i="1"/>
  <c r="I145" i="1"/>
  <c r="J145" i="1"/>
  <c r="K145" i="1"/>
  <c r="O145" i="1"/>
  <c r="P145" i="1"/>
  <c r="Q145" i="1"/>
  <c r="R145" i="1"/>
  <c r="S145" i="1"/>
  <c r="T145" i="1"/>
  <c r="B146" i="1"/>
  <c r="C146" i="1"/>
  <c r="D146" i="1"/>
  <c r="E146" i="1"/>
  <c r="F146" i="1"/>
  <c r="G146" i="1"/>
  <c r="H146" i="1"/>
  <c r="I146" i="1"/>
  <c r="J146" i="1"/>
  <c r="K146" i="1"/>
  <c r="O146" i="1"/>
  <c r="P146" i="1"/>
  <c r="Q146" i="1"/>
  <c r="R146" i="1"/>
  <c r="S146" i="1"/>
  <c r="T146" i="1"/>
  <c r="B147" i="1"/>
  <c r="C147" i="1"/>
  <c r="D147" i="1"/>
  <c r="E147" i="1"/>
  <c r="F147" i="1"/>
  <c r="G147" i="1"/>
  <c r="H147" i="1"/>
  <c r="I147" i="1"/>
  <c r="J147" i="1"/>
  <c r="K147" i="1"/>
  <c r="O147" i="1"/>
  <c r="P147" i="1"/>
  <c r="Q147" i="1"/>
  <c r="R147" i="1"/>
  <c r="S147" i="1"/>
  <c r="T147" i="1"/>
  <c r="B148" i="1"/>
  <c r="C148" i="1"/>
  <c r="D148" i="1"/>
  <c r="E148" i="1"/>
  <c r="F148" i="1"/>
  <c r="G148" i="1"/>
  <c r="H148" i="1"/>
  <c r="I148" i="1"/>
  <c r="J148" i="1"/>
  <c r="K148" i="1"/>
  <c r="O148" i="1"/>
  <c r="P148" i="1"/>
  <c r="Q148" i="1"/>
  <c r="R148" i="1"/>
  <c r="S148" i="1"/>
  <c r="T148" i="1"/>
  <c r="B149" i="1"/>
  <c r="C149" i="1"/>
  <c r="D149" i="1"/>
  <c r="E149" i="1"/>
  <c r="F149" i="1"/>
  <c r="G149" i="1"/>
  <c r="H149" i="1"/>
  <c r="I149" i="1"/>
  <c r="J149" i="1"/>
  <c r="K149" i="1"/>
  <c r="O149" i="1"/>
  <c r="P149" i="1"/>
  <c r="Q149" i="1"/>
  <c r="R149" i="1"/>
  <c r="S149" i="1"/>
  <c r="T149" i="1"/>
  <c r="B150" i="1"/>
  <c r="C150" i="1"/>
  <c r="D150" i="1"/>
  <c r="E150" i="1"/>
  <c r="F150" i="1"/>
  <c r="G150" i="1"/>
  <c r="H150" i="1"/>
  <c r="I150" i="1"/>
  <c r="J150" i="1"/>
  <c r="K150" i="1"/>
  <c r="O150" i="1"/>
  <c r="P150" i="1"/>
  <c r="Q150" i="1"/>
  <c r="R150" i="1"/>
  <c r="S150" i="1"/>
  <c r="T150" i="1"/>
  <c r="B151" i="1"/>
  <c r="C151" i="1"/>
  <c r="D151" i="1"/>
  <c r="E151" i="1"/>
  <c r="F151" i="1"/>
  <c r="G151" i="1"/>
  <c r="H151" i="1"/>
  <c r="I151" i="1"/>
  <c r="J151" i="1"/>
  <c r="K151" i="1"/>
  <c r="O151" i="1"/>
  <c r="P151" i="1"/>
  <c r="Q151" i="1"/>
  <c r="R151" i="1"/>
  <c r="S151" i="1"/>
  <c r="T151" i="1"/>
  <c r="B152" i="1"/>
  <c r="C152" i="1"/>
  <c r="D152" i="1"/>
  <c r="E152" i="1"/>
  <c r="F152" i="1"/>
  <c r="G152" i="1"/>
  <c r="H152" i="1"/>
  <c r="I152" i="1"/>
  <c r="J152" i="1"/>
  <c r="K152" i="1"/>
  <c r="O152" i="1"/>
  <c r="P152" i="1"/>
  <c r="Q152" i="1"/>
  <c r="R152" i="1"/>
  <c r="S152" i="1"/>
  <c r="T152" i="1"/>
  <c r="B153" i="1"/>
  <c r="C153" i="1"/>
  <c r="D153" i="1"/>
  <c r="E153" i="1"/>
  <c r="F153" i="1"/>
  <c r="G153" i="1"/>
  <c r="H153" i="1"/>
  <c r="I153" i="1"/>
  <c r="J153" i="1"/>
  <c r="K153" i="1"/>
  <c r="O153" i="1"/>
  <c r="P153" i="1"/>
  <c r="Q153" i="1"/>
  <c r="R153" i="1"/>
  <c r="S153" i="1"/>
  <c r="T153" i="1"/>
  <c r="B154" i="1"/>
  <c r="C154" i="1"/>
  <c r="D154" i="1"/>
  <c r="E154" i="1"/>
  <c r="F154" i="1"/>
  <c r="G154" i="1"/>
  <c r="H154" i="1"/>
  <c r="I154" i="1"/>
  <c r="J154" i="1"/>
  <c r="K154" i="1"/>
  <c r="O154" i="1"/>
  <c r="P154" i="1"/>
  <c r="Q154" i="1"/>
  <c r="R154" i="1"/>
  <c r="S154" i="1"/>
  <c r="T154" i="1"/>
  <c r="B155" i="1"/>
  <c r="C155" i="1"/>
  <c r="D155" i="1"/>
  <c r="E155" i="1"/>
  <c r="F155" i="1"/>
  <c r="G155" i="1"/>
  <c r="H155" i="1"/>
  <c r="I155" i="1"/>
  <c r="J155" i="1"/>
  <c r="K155" i="1"/>
  <c r="O155" i="1"/>
  <c r="P155" i="1"/>
  <c r="Q155" i="1"/>
  <c r="R155" i="1"/>
  <c r="S155" i="1"/>
  <c r="T155" i="1"/>
  <c r="B156" i="1"/>
  <c r="C156" i="1"/>
  <c r="D156" i="1"/>
  <c r="E156" i="1"/>
  <c r="F156" i="1"/>
  <c r="G156" i="1"/>
  <c r="H156" i="1"/>
  <c r="I156" i="1"/>
  <c r="J156" i="1"/>
  <c r="K156" i="1"/>
  <c r="O156" i="1"/>
  <c r="P156" i="1"/>
  <c r="Q156" i="1"/>
  <c r="R156" i="1"/>
  <c r="S156" i="1"/>
  <c r="T156" i="1"/>
  <c r="B157" i="1"/>
  <c r="C157" i="1"/>
  <c r="D157" i="1"/>
  <c r="E157" i="1"/>
  <c r="F157" i="1"/>
  <c r="G157" i="1"/>
  <c r="H157" i="1"/>
  <c r="I157" i="1"/>
  <c r="J157" i="1"/>
  <c r="K157" i="1"/>
  <c r="O157" i="1"/>
  <c r="P157" i="1"/>
  <c r="Q157" i="1"/>
  <c r="R157" i="1"/>
  <c r="S157" i="1"/>
  <c r="T157" i="1"/>
  <c r="B158" i="1"/>
  <c r="C158" i="1"/>
  <c r="D158" i="1"/>
  <c r="E158" i="1"/>
  <c r="F158" i="1"/>
  <c r="G158" i="1"/>
  <c r="H158" i="1"/>
  <c r="I158" i="1"/>
  <c r="J158" i="1"/>
  <c r="K158" i="1"/>
  <c r="O158" i="1"/>
  <c r="P158" i="1"/>
  <c r="Q158" i="1"/>
  <c r="R158" i="1"/>
  <c r="S158" i="1"/>
  <c r="T158" i="1"/>
  <c r="B159" i="1"/>
  <c r="C159" i="1"/>
  <c r="D159" i="1"/>
  <c r="E159" i="1"/>
  <c r="F159" i="1"/>
  <c r="G159" i="1"/>
  <c r="H159" i="1"/>
  <c r="I159" i="1"/>
  <c r="J159" i="1"/>
  <c r="K159" i="1"/>
  <c r="O159" i="1"/>
  <c r="P159" i="1"/>
  <c r="Q159" i="1"/>
  <c r="R159" i="1"/>
  <c r="S159" i="1"/>
  <c r="T159" i="1"/>
  <c r="B160" i="1"/>
  <c r="C160" i="1"/>
  <c r="D160" i="1"/>
  <c r="E160" i="1"/>
  <c r="F160" i="1"/>
  <c r="G160" i="1"/>
  <c r="H160" i="1"/>
  <c r="I160" i="1"/>
  <c r="J160" i="1"/>
  <c r="K160" i="1"/>
  <c r="O160" i="1"/>
  <c r="P160" i="1"/>
  <c r="Q160" i="1"/>
  <c r="R160" i="1"/>
  <c r="S160" i="1"/>
  <c r="T160" i="1"/>
  <c r="B161" i="1"/>
  <c r="C161" i="1"/>
  <c r="D161" i="1"/>
  <c r="E161" i="1"/>
  <c r="F161" i="1"/>
  <c r="G161" i="1"/>
  <c r="H161" i="1"/>
  <c r="I161" i="1"/>
  <c r="J161" i="1"/>
  <c r="K161" i="1"/>
  <c r="O161" i="1"/>
  <c r="P161" i="1"/>
  <c r="Q161" i="1"/>
  <c r="R161" i="1"/>
  <c r="S161" i="1"/>
  <c r="T161" i="1"/>
  <c r="B162" i="1"/>
  <c r="C162" i="1"/>
  <c r="D162" i="1"/>
  <c r="E162" i="1"/>
  <c r="F162" i="1"/>
  <c r="G162" i="1"/>
  <c r="H162" i="1"/>
  <c r="I162" i="1"/>
  <c r="J162" i="1"/>
  <c r="K162" i="1"/>
  <c r="O162" i="1"/>
  <c r="P162" i="1"/>
  <c r="Q162" i="1"/>
  <c r="R162" i="1"/>
  <c r="S162" i="1"/>
  <c r="T162" i="1"/>
  <c r="B163" i="1"/>
  <c r="C163" i="1"/>
  <c r="D163" i="1"/>
  <c r="E163" i="1"/>
  <c r="F163" i="1"/>
  <c r="G163" i="1"/>
  <c r="H163" i="1"/>
  <c r="I163" i="1"/>
  <c r="J163" i="1"/>
  <c r="K163" i="1"/>
  <c r="O163" i="1"/>
  <c r="P163" i="1"/>
  <c r="Q163" i="1"/>
  <c r="R163" i="1"/>
  <c r="S163" i="1"/>
  <c r="T163" i="1"/>
  <c r="B164" i="1"/>
  <c r="C164" i="1"/>
  <c r="D164" i="1"/>
  <c r="E164" i="1"/>
  <c r="F164" i="1"/>
  <c r="G164" i="1"/>
  <c r="H164" i="1"/>
  <c r="I164" i="1"/>
  <c r="J164" i="1"/>
  <c r="K164" i="1"/>
  <c r="O164" i="1"/>
  <c r="P164" i="1"/>
  <c r="Q164" i="1"/>
  <c r="R164" i="1"/>
  <c r="S164" i="1"/>
  <c r="T164" i="1"/>
  <c r="B165" i="1"/>
  <c r="C165" i="1"/>
  <c r="D165" i="1"/>
  <c r="E165" i="1"/>
  <c r="F165" i="1"/>
  <c r="G165" i="1"/>
  <c r="H165" i="1"/>
  <c r="I165" i="1"/>
  <c r="J165" i="1"/>
  <c r="K165" i="1"/>
  <c r="O165" i="1"/>
  <c r="P165" i="1"/>
  <c r="Q165" i="1"/>
  <c r="R165" i="1"/>
  <c r="S165" i="1"/>
  <c r="T165" i="1"/>
  <c r="B166" i="1"/>
  <c r="C166" i="1"/>
  <c r="D166" i="1"/>
  <c r="E166" i="1"/>
  <c r="F166" i="1"/>
  <c r="G166" i="1"/>
  <c r="H166" i="1"/>
  <c r="I166" i="1"/>
  <c r="J166" i="1"/>
  <c r="K166" i="1"/>
  <c r="O166" i="1"/>
  <c r="P166" i="1"/>
  <c r="Q166" i="1"/>
  <c r="R166" i="1"/>
  <c r="S166" i="1"/>
  <c r="T166" i="1"/>
  <c r="B167" i="1"/>
  <c r="C167" i="1"/>
  <c r="D167" i="1"/>
  <c r="E167" i="1"/>
  <c r="F167" i="1"/>
  <c r="G167" i="1"/>
  <c r="H167" i="1"/>
  <c r="I167" i="1"/>
  <c r="J167" i="1"/>
  <c r="K167" i="1"/>
  <c r="O167" i="1"/>
  <c r="P167" i="1"/>
  <c r="Q167" i="1"/>
  <c r="R167" i="1"/>
  <c r="S167" i="1"/>
  <c r="T167" i="1"/>
  <c r="B168" i="1"/>
  <c r="C168" i="1"/>
  <c r="D168" i="1"/>
  <c r="E168" i="1"/>
  <c r="F168" i="1"/>
  <c r="G168" i="1"/>
  <c r="H168" i="1"/>
  <c r="I168" i="1"/>
  <c r="J168" i="1"/>
  <c r="K168" i="1"/>
  <c r="O168" i="1"/>
  <c r="P168" i="1"/>
  <c r="Q168" i="1"/>
  <c r="R168" i="1"/>
  <c r="S168" i="1"/>
  <c r="T168" i="1"/>
  <c r="B169" i="1"/>
  <c r="C169" i="1"/>
  <c r="D169" i="1"/>
  <c r="E169" i="1"/>
  <c r="F169" i="1"/>
  <c r="G169" i="1"/>
  <c r="H169" i="1"/>
  <c r="I169" i="1"/>
  <c r="J169" i="1"/>
  <c r="K169" i="1"/>
  <c r="O169" i="1"/>
  <c r="P169" i="1"/>
  <c r="Q169" i="1"/>
  <c r="R169" i="1"/>
  <c r="S169" i="1"/>
  <c r="T169" i="1"/>
  <c r="B170" i="1"/>
  <c r="C170" i="1"/>
  <c r="D170" i="1"/>
  <c r="E170" i="1"/>
  <c r="F170" i="1"/>
  <c r="G170" i="1"/>
  <c r="H170" i="1"/>
  <c r="I170" i="1"/>
  <c r="J170" i="1"/>
  <c r="K170" i="1"/>
  <c r="O170" i="1"/>
  <c r="P170" i="1"/>
  <c r="Q170" i="1"/>
  <c r="R170" i="1"/>
  <c r="S170" i="1"/>
  <c r="T170" i="1"/>
  <c r="B171" i="1"/>
  <c r="C171" i="1"/>
  <c r="D171" i="1"/>
  <c r="E171" i="1"/>
  <c r="F171" i="1"/>
  <c r="G171" i="1"/>
  <c r="H171" i="1"/>
  <c r="I171" i="1"/>
  <c r="J171" i="1"/>
  <c r="K171" i="1"/>
  <c r="O171" i="1"/>
  <c r="P171" i="1"/>
  <c r="Q171" i="1"/>
  <c r="R171" i="1"/>
  <c r="S171" i="1"/>
  <c r="T171" i="1"/>
  <c r="B172" i="1"/>
  <c r="C172" i="1"/>
  <c r="D172" i="1"/>
  <c r="E172" i="1"/>
  <c r="F172" i="1"/>
  <c r="G172" i="1"/>
  <c r="H172" i="1"/>
  <c r="I172" i="1"/>
  <c r="J172" i="1"/>
  <c r="K172" i="1"/>
  <c r="O172" i="1"/>
  <c r="P172" i="1"/>
  <c r="Q172" i="1"/>
  <c r="R172" i="1"/>
  <c r="S172" i="1"/>
  <c r="T172" i="1"/>
  <c r="B173" i="1"/>
  <c r="C173" i="1"/>
  <c r="D173" i="1"/>
  <c r="E173" i="1"/>
  <c r="F173" i="1"/>
  <c r="G173" i="1"/>
  <c r="H173" i="1"/>
  <c r="I173" i="1"/>
  <c r="J173" i="1"/>
  <c r="K173" i="1"/>
  <c r="O173" i="1"/>
  <c r="P173" i="1"/>
  <c r="Q173" i="1"/>
  <c r="R173" i="1"/>
  <c r="S173" i="1"/>
  <c r="T173" i="1"/>
  <c r="B174" i="1"/>
  <c r="C174" i="1"/>
  <c r="D174" i="1"/>
  <c r="E174" i="1"/>
  <c r="F174" i="1"/>
  <c r="G174" i="1"/>
  <c r="H174" i="1"/>
  <c r="I174" i="1"/>
  <c r="J174" i="1"/>
  <c r="K174" i="1"/>
  <c r="O174" i="1"/>
  <c r="P174" i="1"/>
  <c r="Q174" i="1"/>
  <c r="R174" i="1"/>
  <c r="S174" i="1"/>
  <c r="T174" i="1"/>
  <c r="B175" i="1"/>
  <c r="C175" i="1"/>
  <c r="D175" i="1"/>
  <c r="E175" i="1"/>
  <c r="F175" i="1"/>
  <c r="G175" i="1"/>
  <c r="H175" i="1"/>
  <c r="I175" i="1"/>
  <c r="J175" i="1"/>
  <c r="K175" i="1"/>
  <c r="O175" i="1"/>
  <c r="P175" i="1"/>
  <c r="Q175" i="1"/>
  <c r="R175" i="1"/>
  <c r="S175" i="1"/>
  <c r="T175" i="1"/>
  <c r="B176" i="1"/>
  <c r="C176" i="1"/>
  <c r="D176" i="1"/>
  <c r="E176" i="1"/>
  <c r="F176" i="1"/>
  <c r="G176" i="1"/>
  <c r="H176" i="1"/>
  <c r="I176" i="1"/>
  <c r="J176" i="1"/>
  <c r="K176" i="1"/>
  <c r="O176" i="1"/>
  <c r="P176" i="1"/>
  <c r="Q176" i="1"/>
  <c r="R176" i="1"/>
  <c r="S176" i="1"/>
  <c r="T176" i="1"/>
  <c r="B177" i="1"/>
  <c r="C177" i="1"/>
  <c r="D177" i="1"/>
  <c r="E177" i="1"/>
  <c r="F177" i="1"/>
  <c r="G177" i="1"/>
  <c r="H177" i="1"/>
  <c r="I177" i="1"/>
  <c r="J177" i="1"/>
  <c r="K177" i="1"/>
  <c r="O177" i="1"/>
  <c r="P177" i="1"/>
  <c r="Q177" i="1"/>
  <c r="R177" i="1"/>
  <c r="S177" i="1"/>
  <c r="T177" i="1"/>
  <c r="B178" i="1"/>
  <c r="C178" i="1"/>
  <c r="D178" i="1"/>
  <c r="E178" i="1"/>
  <c r="F178" i="1"/>
  <c r="G178" i="1"/>
  <c r="H178" i="1"/>
  <c r="I178" i="1"/>
  <c r="J178" i="1"/>
  <c r="K178" i="1"/>
  <c r="O178" i="1"/>
  <c r="P178" i="1"/>
  <c r="Q178" i="1"/>
  <c r="R178" i="1"/>
  <c r="S178" i="1"/>
  <c r="T178" i="1"/>
  <c r="B179" i="1"/>
  <c r="C179" i="1"/>
  <c r="D179" i="1"/>
  <c r="E179" i="1"/>
  <c r="F179" i="1"/>
  <c r="G179" i="1"/>
  <c r="H179" i="1"/>
  <c r="I179" i="1"/>
  <c r="J179" i="1"/>
  <c r="K179" i="1"/>
  <c r="O179" i="1"/>
  <c r="P179" i="1"/>
  <c r="Q179" i="1"/>
  <c r="R179" i="1"/>
  <c r="S179" i="1"/>
  <c r="T179" i="1"/>
  <c r="B180" i="1"/>
  <c r="C180" i="1"/>
  <c r="D180" i="1"/>
  <c r="E180" i="1"/>
  <c r="F180" i="1"/>
  <c r="G180" i="1"/>
  <c r="H180" i="1"/>
  <c r="I180" i="1"/>
  <c r="J180" i="1"/>
  <c r="K180" i="1"/>
  <c r="O180" i="1"/>
  <c r="P180" i="1"/>
  <c r="Q180" i="1"/>
  <c r="R180" i="1"/>
  <c r="S180" i="1"/>
  <c r="T180" i="1"/>
  <c r="B181" i="1"/>
  <c r="C181" i="1"/>
  <c r="D181" i="1"/>
  <c r="E181" i="1"/>
  <c r="F181" i="1"/>
  <c r="G181" i="1"/>
  <c r="H181" i="1"/>
  <c r="I181" i="1"/>
  <c r="J181" i="1"/>
  <c r="K181" i="1"/>
  <c r="O181" i="1"/>
  <c r="P181" i="1"/>
  <c r="Q181" i="1"/>
  <c r="R181" i="1"/>
  <c r="S181" i="1"/>
  <c r="T181" i="1"/>
  <c r="B182" i="1"/>
  <c r="C182" i="1"/>
  <c r="D182" i="1"/>
  <c r="E182" i="1"/>
  <c r="F182" i="1"/>
  <c r="G182" i="1"/>
  <c r="H182" i="1"/>
  <c r="I182" i="1"/>
  <c r="J182" i="1"/>
  <c r="K182" i="1"/>
  <c r="O182" i="1"/>
  <c r="P182" i="1"/>
  <c r="Q182" i="1"/>
  <c r="R182" i="1"/>
  <c r="S182" i="1"/>
  <c r="T182" i="1"/>
  <c r="B183" i="1"/>
  <c r="C183" i="1"/>
  <c r="D183" i="1"/>
  <c r="E183" i="1"/>
  <c r="F183" i="1"/>
  <c r="G183" i="1"/>
  <c r="H183" i="1"/>
  <c r="I183" i="1"/>
  <c r="J183" i="1"/>
  <c r="K183" i="1"/>
  <c r="O183" i="1"/>
  <c r="P183" i="1"/>
  <c r="Q183" i="1"/>
  <c r="R183" i="1"/>
  <c r="S183" i="1"/>
  <c r="T183" i="1"/>
  <c r="B184" i="1"/>
  <c r="C184" i="1"/>
  <c r="D184" i="1"/>
  <c r="E184" i="1"/>
  <c r="F184" i="1"/>
  <c r="G184" i="1"/>
  <c r="H184" i="1"/>
  <c r="I184" i="1"/>
  <c r="J184" i="1"/>
  <c r="K184" i="1"/>
  <c r="O184" i="1"/>
  <c r="P184" i="1"/>
  <c r="Q184" i="1"/>
  <c r="R184" i="1"/>
  <c r="S184" i="1"/>
  <c r="T184" i="1"/>
  <c r="B185" i="1"/>
  <c r="C185" i="1"/>
  <c r="D185" i="1"/>
  <c r="E185" i="1"/>
  <c r="F185" i="1"/>
  <c r="G185" i="1"/>
  <c r="H185" i="1"/>
  <c r="I185" i="1"/>
  <c r="J185" i="1"/>
  <c r="K185" i="1"/>
  <c r="O185" i="1"/>
  <c r="P185" i="1"/>
  <c r="Q185" i="1"/>
  <c r="R185" i="1"/>
  <c r="S185" i="1"/>
  <c r="T185" i="1"/>
  <c r="B186" i="1"/>
  <c r="C186" i="1"/>
  <c r="D186" i="1"/>
  <c r="E186" i="1"/>
  <c r="F186" i="1"/>
  <c r="G186" i="1"/>
  <c r="H186" i="1"/>
  <c r="I186" i="1"/>
  <c r="J186" i="1"/>
  <c r="K186" i="1"/>
  <c r="O186" i="1"/>
  <c r="P186" i="1"/>
  <c r="Q186" i="1"/>
  <c r="R186" i="1"/>
  <c r="S186" i="1"/>
  <c r="T186" i="1"/>
  <c r="B187" i="1"/>
  <c r="C187" i="1"/>
  <c r="D187" i="1"/>
  <c r="E187" i="1"/>
  <c r="F187" i="1"/>
  <c r="G187" i="1"/>
  <c r="H187" i="1"/>
  <c r="I187" i="1"/>
  <c r="J187" i="1"/>
  <c r="K187" i="1"/>
  <c r="O187" i="1"/>
  <c r="P187" i="1"/>
  <c r="Q187" i="1"/>
  <c r="R187" i="1"/>
  <c r="S187" i="1"/>
  <c r="T187" i="1"/>
  <c r="B188" i="1"/>
  <c r="C188" i="1"/>
  <c r="D188" i="1"/>
  <c r="E188" i="1"/>
  <c r="F188" i="1"/>
  <c r="G188" i="1"/>
  <c r="H188" i="1"/>
  <c r="I188" i="1"/>
  <c r="J188" i="1"/>
  <c r="K188" i="1"/>
  <c r="O188" i="1"/>
  <c r="P188" i="1"/>
  <c r="Q188" i="1"/>
  <c r="R188" i="1"/>
  <c r="S188" i="1"/>
  <c r="T188" i="1"/>
  <c r="B189" i="1"/>
  <c r="C189" i="1"/>
  <c r="D189" i="1"/>
  <c r="E189" i="1"/>
  <c r="F189" i="1"/>
  <c r="G189" i="1"/>
  <c r="H189" i="1"/>
  <c r="I189" i="1"/>
  <c r="J189" i="1"/>
  <c r="K189" i="1"/>
  <c r="O189" i="1"/>
  <c r="P189" i="1"/>
  <c r="Q189" i="1"/>
  <c r="R189" i="1"/>
  <c r="S189" i="1"/>
  <c r="T189" i="1"/>
  <c r="B190" i="1"/>
  <c r="C190" i="1"/>
  <c r="D190" i="1"/>
  <c r="E190" i="1"/>
  <c r="F190" i="1"/>
  <c r="G190" i="1"/>
  <c r="H190" i="1"/>
  <c r="I190" i="1"/>
  <c r="J190" i="1"/>
  <c r="K190" i="1"/>
  <c r="O190" i="1"/>
  <c r="P190" i="1"/>
  <c r="Q190" i="1"/>
  <c r="R190" i="1"/>
  <c r="S190" i="1"/>
  <c r="T190" i="1"/>
  <c r="B191" i="1"/>
  <c r="C191" i="1"/>
  <c r="D191" i="1"/>
  <c r="E191" i="1"/>
  <c r="F191" i="1"/>
  <c r="G191" i="1"/>
  <c r="H191" i="1"/>
  <c r="I191" i="1"/>
  <c r="J191" i="1"/>
  <c r="K191" i="1"/>
  <c r="O191" i="1"/>
  <c r="P191" i="1"/>
  <c r="Q191" i="1"/>
  <c r="R191" i="1"/>
  <c r="S191" i="1"/>
  <c r="T191" i="1"/>
  <c r="B192" i="1"/>
  <c r="C192" i="1"/>
  <c r="D192" i="1"/>
  <c r="E192" i="1"/>
  <c r="F192" i="1"/>
  <c r="G192" i="1"/>
  <c r="H192" i="1"/>
  <c r="I192" i="1"/>
  <c r="J192" i="1"/>
  <c r="K192" i="1"/>
  <c r="O192" i="1"/>
  <c r="P192" i="1"/>
  <c r="Q192" i="1"/>
  <c r="R192" i="1"/>
  <c r="S192" i="1"/>
  <c r="T192" i="1"/>
  <c r="B193" i="1"/>
  <c r="C193" i="1"/>
  <c r="D193" i="1"/>
  <c r="E193" i="1"/>
  <c r="F193" i="1"/>
  <c r="G193" i="1"/>
  <c r="H193" i="1"/>
  <c r="I193" i="1"/>
  <c r="J193" i="1"/>
  <c r="K193" i="1"/>
  <c r="O193" i="1"/>
  <c r="P193" i="1"/>
  <c r="Q193" i="1"/>
  <c r="R193" i="1"/>
  <c r="S193" i="1"/>
  <c r="T193" i="1"/>
  <c r="B194" i="1"/>
  <c r="C194" i="1"/>
  <c r="D194" i="1"/>
  <c r="E194" i="1"/>
  <c r="F194" i="1"/>
  <c r="G194" i="1"/>
  <c r="H194" i="1"/>
  <c r="I194" i="1"/>
  <c r="J194" i="1"/>
  <c r="K194" i="1"/>
  <c r="O194" i="1"/>
  <c r="P194" i="1"/>
  <c r="Q194" i="1"/>
  <c r="R194" i="1"/>
  <c r="S194" i="1"/>
  <c r="T194" i="1"/>
  <c r="B195" i="1"/>
  <c r="C195" i="1"/>
  <c r="D195" i="1"/>
  <c r="E195" i="1"/>
  <c r="F195" i="1"/>
  <c r="G195" i="1"/>
  <c r="H195" i="1"/>
  <c r="I195" i="1"/>
  <c r="J195" i="1"/>
  <c r="K195" i="1"/>
  <c r="O195" i="1"/>
  <c r="P195" i="1"/>
  <c r="Q195" i="1"/>
  <c r="R195" i="1"/>
  <c r="S195" i="1"/>
  <c r="T195" i="1"/>
  <c r="B196" i="1"/>
  <c r="C196" i="1"/>
  <c r="D196" i="1"/>
  <c r="E196" i="1"/>
  <c r="F196" i="1"/>
  <c r="G196" i="1"/>
  <c r="H196" i="1"/>
  <c r="I196" i="1"/>
  <c r="J196" i="1"/>
  <c r="K196" i="1"/>
  <c r="O196" i="1"/>
  <c r="P196" i="1"/>
  <c r="Q196" i="1"/>
  <c r="R196" i="1"/>
  <c r="S196" i="1"/>
  <c r="T196" i="1"/>
  <c r="B197" i="1"/>
  <c r="C197" i="1"/>
  <c r="D197" i="1"/>
  <c r="E197" i="1"/>
  <c r="F197" i="1"/>
  <c r="G197" i="1"/>
  <c r="H197" i="1"/>
  <c r="I197" i="1"/>
  <c r="J197" i="1"/>
  <c r="K197" i="1"/>
  <c r="O197" i="1"/>
  <c r="P197" i="1"/>
  <c r="Q197" i="1"/>
  <c r="R197" i="1"/>
  <c r="S197" i="1"/>
  <c r="T197" i="1"/>
  <c r="B198" i="1"/>
  <c r="C198" i="1"/>
  <c r="D198" i="1"/>
  <c r="E198" i="1"/>
  <c r="F198" i="1"/>
  <c r="G198" i="1"/>
  <c r="H198" i="1"/>
  <c r="I198" i="1"/>
  <c r="J198" i="1"/>
  <c r="K198" i="1"/>
  <c r="O198" i="1"/>
  <c r="P198" i="1"/>
  <c r="Q198" i="1"/>
  <c r="R198" i="1"/>
  <c r="S198" i="1"/>
  <c r="T198" i="1"/>
  <c r="B199" i="1"/>
  <c r="C199" i="1"/>
  <c r="D199" i="1"/>
  <c r="E199" i="1"/>
  <c r="F199" i="1"/>
  <c r="G199" i="1"/>
  <c r="H199" i="1"/>
  <c r="I199" i="1"/>
  <c r="J199" i="1"/>
  <c r="K199" i="1"/>
  <c r="O199" i="1"/>
  <c r="P199" i="1"/>
  <c r="Q199" i="1"/>
  <c r="R199" i="1"/>
  <c r="S199" i="1"/>
  <c r="T199" i="1"/>
  <c r="B200" i="1"/>
  <c r="C200" i="1"/>
  <c r="D200" i="1"/>
  <c r="E200" i="1"/>
  <c r="F200" i="1"/>
  <c r="G200" i="1"/>
  <c r="H200" i="1"/>
  <c r="I200" i="1"/>
  <c r="J200" i="1"/>
  <c r="K200" i="1"/>
  <c r="O200" i="1"/>
  <c r="P200" i="1"/>
  <c r="Q200" i="1"/>
  <c r="R200" i="1"/>
  <c r="S200" i="1"/>
  <c r="T200" i="1"/>
  <c r="B201" i="1"/>
  <c r="C201" i="1"/>
  <c r="D201" i="1"/>
  <c r="E201" i="1"/>
  <c r="F201" i="1"/>
  <c r="G201" i="1"/>
  <c r="H201" i="1"/>
  <c r="I201" i="1"/>
  <c r="J201" i="1"/>
  <c r="K201" i="1"/>
  <c r="O201" i="1"/>
  <c r="P201" i="1"/>
  <c r="Q201" i="1"/>
  <c r="R201" i="1"/>
  <c r="S201" i="1"/>
  <c r="T201" i="1"/>
  <c r="B202" i="1"/>
  <c r="C202" i="1"/>
  <c r="D202" i="1"/>
  <c r="E202" i="1"/>
  <c r="F202" i="1"/>
  <c r="G202" i="1"/>
  <c r="H202" i="1"/>
  <c r="I202" i="1"/>
  <c r="J202" i="1"/>
  <c r="K202" i="1"/>
  <c r="O202" i="1"/>
  <c r="P202" i="1"/>
  <c r="Q202" i="1"/>
  <c r="R202" i="1"/>
  <c r="S202" i="1"/>
  <c r="T202" i="1"/>
  <c r="B203" i="1"/>
  <c r="C203" i="1"/>
  <c r="D203" i="1"/>
  <c r="E203" i="1"/>
  <c r="F203" i="1"/>
  <c r="G203" i="1"/>
  <c r="H203" i="1"/>
  <c r="I203" i="1"/>
  <c r="J203" i="1"/>
  <c r="K203" i="1"/>
  <c r="O203" i="1"/>
  <c r="P203" i="1"/>
  <c r="Q203" i="1"/>
  <c r="R203" i="1"/>
  <c r="S203" i="1"/>
  <c r="T203" i="1"/>
  <c r="B204" i="1"/>
  <c r="C204" i="1"/>
  <c r="D204" i="1"/>
  <c r="E204" i="1"/>
  <c r="F204" i="1"/>
  <c r="G204" i="1"/>
  <c r="H204" i="1"/>
  <c r="I204" i="1"/>
  <c r="J204" i="1"/>
  <c r="K204" i="1"/>
  <c r="O204" i="1"/>
  <c r="P204" i="1"/>
  <c r="Q204" i="1"/>
  <c r="R204" i="1"/>
  <c r="S204" i="1"/>
  <c r="T204" i="1"/>
  <c r="B205" i="1"/>
  <c r="C205" i="1"/>
  <c r="D205" i="1"/>
  <c r="E205" i="1"/>
  <c r="F205" i="1"/>
  <c r="G205" i="1"/>
  <c r="H205" i="1"/>
  <c r="I205" i="1"/>
  <c r="J205" i="1"/>
  <c r="K205" i="1"/>
  <c r="O205" i="1"/>
  <c r="P205" i="1"/>
  <c r="Q205" i="1"/>
  <c r="R205" i="1"/>
  <c r="S205" i="1"/>
  <c r="T205" i="1"/>
  <c r="B206" i="1"/>
  <c r="C206" i="1"/>
  <c r="D206" i="1"/>
  <c r="E206" i="1"/>
  <c r="F206" i="1"/>
  <c r="G206" i="1"/>
  <c r="H206" i="1"/>
  <c r="I206" i="1"/>
  <c r="J206" i="1"/>
  <c r="K206" i="1"/>
  <c r="O206" i="1"/>
  <c r="P206" i="1"/>
  <c r="Q206" i="1"/>
  <c r="R206" i="1"/>
  <c r="S206" i="1"/>
  <c r="T206" i="1"/>
  <c r="B207" i="1"/>
  <c r="C207" i="1"/>
  <c r="D207" i="1"/>
  <c r="E207" i="1"/>
  <c r="F207" i="1"/>
  <c r="G207" i="1"/>
  <c r="H207" i="1"/>
  <c r="I207" i="1"/>
  <c r="J207" i="1"/>
  <c r="K207" i="1"/>
  <c r="O207" i="1"/>
  <c r="P207" i="1"/>
  <c r="Q207" i="1"/>
  <c r="R207" i="1"/>
  <c r="S207" i="1"/>
  <c r="T207" i="1"/>
  <c r="B208" i="1"/>
  <c r="C208" i="1"/>
  <c r="D208" i="1"/>
  <c r="E208" i="1"/>
  <c r="F208" i="1"/>
  <c r="G208" i="1"/>
  <c r="H208" i="1"/>
  <c r="I208" i="1"/>
  <c r="J208" i="1"/>
  <c r="K208" i="1"/>
  <c r="O208" i="1"/>
  <c r="P208" i="1"/>
  <c r="Q208" i="1"/>
  <c r="R208" i="1"/>
  <c r="S208" i="1"/>
  <c r="T208" i="1"/>
  <c r="B209" i="1"/>
  <c r="C209" i="1"/>
  <c r="D209" i="1"/>
  <c r="E209" i="1"/>
  <c r="F209" i="1"/>
  <c r="G209" i="1"/>
  <c r="H209" i="1"/>
  <c r="I209" i="1"/>
  <c r="J209" i="1"/>
  <c r="K209" i="1"/>
  <c r="O209" i="1"/>
  <c r="P209" i="1"/>
  <c r="Q209" i="1"/>
  <c r="R209" i="1"/>
  <c r="S209" i="1"/>
  <c r="T209" i="1"/>
  <c r="B210" i="1"/>
  <c r="C210" i="1"/>
  <c r="D210" i="1"/>
  <c r="E210" i="1"/>
  <c r="F210" i="1"/>
  <c r="G210" i="1"/>
  <c r="H210" i="1"/>
  <c r="I210" i="1"/>
  <c r="J210" i="1"/>
  <c r="K210" i="1"/>
  <c r="O210" i="1"/>
  <c r="P210" i="1"/>
  <c r="Q210" i="1"/>
  <c r="R210" i="1"/>
  <c r="S210" i="1"/>
  <c r="T210" i="1"/>
  <c r="B211" i="1"/>
  <c r="C211" i="1"/>
  <c r="D211" i="1"/>
  <c r="E211" i="1"/>
  <c r="F211" i="1"/>
  <c r="G211" i="1"/>
  <c r="H211" i="1"/>
  <c r="I211" i="1"/>
  <c r="J211" i="1"/>
  <c r="K211" i="1"/>
  <c r="O211" i="1"/>
  <c r="P211" i="1"/>
  <c r="Q211" i="1"/>
  <c r="R211" i="1"/>
  <c r="S211" i="1"/>
  <c r="T211" i="1"/>
  <c r="B212" i="1"/>
  <c r="C212" i="1"/>
  <c r="D212" i="1"/>
  <c r="E212" i="1"/>
  <c r="F212" i="1"/>
  <c r="G212" i="1"/>
  <c r="H212" i="1"/>
  <c r="I212" i="1"/>
  <c r="J212" i="1"/>
  <c r="K212" i="1"/>
  <c r="O212" i="1"/>
  <c r="P212" i="1"/>
  <c r="Q212" i="1"/>
  <c r="R212" i="1"/>
  <c r="S212" i="1"/>
  <c r="T212" i="1"/>
  <c r="B213" i="1"/>
  <c r="C213" i="1"/>
  <c r="D213" i="1"/>
  <c r="E213" i="1"/>
  <c r="F213" i="1"/>
  <c r="G213" i="1"/>
  <c r="H213" i="1"/>
  <c r="I213" i="1"/>
  <c r="J213" i="1"/>
  <c r="K213" i="1"/>
  <c r="O213" i="1"/>
  <c r="P213" i="1"/>
  <c r="Q213" i="1"/>
  <c r="R213" i="1"/>
  <c r="S213" i="1"/>
  <c r="T213" i="1"/>
  <c r="B214" i="1"/>
  <c r="C214" i="1"/>
  <c r="D214" i="1"/>
  <c r="E214" i="1"/>
  <c r="F214" i="1"/>
  <c r="G214" i="1"/>
  <c r="H214" i="1"/>
  <c r="I214" i="1"/>
  <c r="J214" i="1"/>
  <c r="K214" i="1"/>
  <c r="O214" i="1"/>
  <c r="P214" i="1"/>
  <c r="Q214" i="1"/>
  <c r="R214" i="1"/>
  <c r="S214" i="1"/>
  <c r="T214" i="1"/>
  <c r="B215" i="1"/>
  <c r="C215" i="1"/>
  <c r="D215" i="1"/>
  <c r="E215" i="1"/>
  <c r="F215" i="1"/>
  <c r="G215" i="1"/>
  <c r="H215" i="1"/>
  <c r="I215" i="1"/>
  <c r="J215" i="1"/>
  <c r="K215" i="1"/>
  <c r="O215" i="1"/>
  <c r="P215" i="1"/>
  <c r="Q215" i="1"/>
  <c r="R215" i="1"/>
  <c r="S215" i="1"/>
  <c r="T215" i="1"/>
  <c r="B216" i="1"/>
  <c r="C216" i="1"/>
  <c r="D216" i="1"/>
  <c r="E216" i="1"/>
  <c r="F216" i="1"/>
  <c r="G216" i="1"/>
  <c r="H216" i="1"/>
  <c r="I216" i="1"/>
  <c r="J216" i="1"/>
  <c r="K216" i="1"/>
  <c r="O216" i="1"/>
  <c r="P216" i="1"/>
  <c r="Q216" i="1"/>
  <c r="R216" i="1"/>
  <c r="S216" i="1"/>
  <c r="T216" i="1"/>
  <c r="B217" i="1"/>
  <c r="C217" i="1"/>
  <c r="D217" i="1"/>
  <c r="E217" i="1"/>
  <c r="F217" i="1"/>
  <c r="G217" i="1"/>
  <c r="H217" i="1"/>
  <c r="I217" i="1"/>
  <c r="J217" i="1"/>
  <c r="K217" i="1"/>
  <c r="O217" i="1"/>
  <c r="P217" i="1"/>
  <c r="Q217" i="1"/>
  <c r="R217" i="1"/>
  <c r="S217" i="1"/>
  <c r="T217" i="1"/>
</calcChain>
</file>

<file path=xl/sharedStrings.xml><?xml version="1.0" encoding="utf-8"?>
<sst xmlns="http://schemas.openxmlformats.org/spreadsheetml/2006/main" count="34" uniqueCount="26">
  <si>
    <t>Weak Acid</t>
  </si>
  <si>
    <t>pH</t>
  </si>
  <si>
    <t>Step</t>
  </si>
  <si>
    <t>H1</t>
  </si>
  <si>
    <t>H2</t>
  </si>
  <si>
    <t>H+</t>
  </si>
  <si>
    <t>beta</t>
  </si>
  <si>
    <t>integral</t>
  </si>
  <si>
    <t>V base</t>
  </si>
  <si>
    <t>V acid</t>
  </si>
  <si>
    <t>[Base]</t>
  </si>
  <si>
    <t>[acid]</t>
  </si>
  <si>
    <t>Ve</t>
  </si>
  <si>
    <t>integral base</t>
  </si>
  <si>
    <t># protons</t>
  </si>
  <si>
    <t>pKa1</t>
  </si>
  <si>
    <t>pKa2</t>
  </si>
  <si>
    <t>pKa3</t>
  </si>
  <si>
    <t>Ka1</t>
  </si>
  <si>
    <t>ka2</t>
  </si>
  <si>
    <t>Ka3</t>
  </si>
  <si>
    <t>a1</t>
  </si>
  <si>
    <t>a2</t>
  </si>
  <si>
    <t>a3</t>
  </si>
  <si>
    <t>d</t>
  </si>
  <si>
    <t>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</si>
</sst>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b/>
      <sz val="10"/>
      <name val="Verdana"/>
    </font>
    <font>
      <b/>
      <sz val="10"/>
      <color indexed="12"/>
      <name val="Verdana"/>
    </font>
    <font>
      <sz val="10"/>
      <color indexed="12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pH titration</a:t>
            </a:r>
          </a:p>
        </c:rich>
      </c:tx>
      <c:layout>
        <c:manualLayout>
          <c:xMode val="edge"/>
          <c:yMode val="edge"/>
          <c:x val="0.437158664350072"/>
          <c:y val="0.02850362079838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37887440004305"/>
          <c:y val="0.125890991859546"/>
          <c:w val="0.770492145917002"/>
          <c:h val="0.7672224598232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titrate!$O$16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titrate!$O$17:$O$217</c:f>
              <c:numCache>
                <c:formatCode>General</c:formatCode>
                <c:ptCount val="201"/>
                <c:pt idx="0">
                  <c:v>3.384156344870136</c:v>
                </c:pt>
                <c:pt idx="1">
                  <c:v>3.384156344870136</c:v>
                </c:pt>
                <c:pt idx="2">
                  <c:v>3.437235563145785</c:v>
                </c:pt>
                <c:pt idx="3">
                  <c:v>3.490314781421434</c:v>
                </c:pt>
                <c:pt idx="4">
                  <c:v>3.543393999697084</c:v>
                </c:pt>
                <c:pt idx="5">
                  <c:v>3.596473217972733</c:v>
                </c:pt>
                <c:pt idx="6">
                  <c:v>3.649552436248383</c:v>
                </c:pt>
                <c:pt idx="7">
                  <c:v>3.702631654524032</c:v>
                </c:pt>
                <c:pt idx="8">
                  <c:v>3.755710872799681</c:v>
                </c:pt>
                <c:pt idx="9">
                  <c:v>3.80879009107533</c:v>
                </c:pt>
                <c:pt idx="10">
                  <c:v>3.86186930935098</c:v>
                </c:pt>
                <c:pt idx="11">
                  <c:v>3.914948527626629</c:v>
                </c:pt>
                <c:pt idx="12">
                  <c:v>3.914948527626629</c:v>
                </c:pt>
                <c:pt idx="13">
                  <c:v>3.968027745902278</c:v>
                </c:pt>
                <c:pt idx="14">
                  <c:v>4.021106964177928</c:v>
                </c:pt>
                <c:pt idx="15">
                  <c:v>4.021106964177928</c:v>
                </c:pt>
                <c:pt idx="16">
                  <c:v>4.074186182453576</c:v>
                </c:pt>
                <c:pt idx="17">
                  <c:v>4.127265400729226</c:v>
                </c:pt>
                <c:pt idx="18">
                  <c:v>4.127265400729226</c:v>
                </c:pt>
                <c:pt idx="19">
                  <c:v>4.180344619004875</c:v>
                </c:pt>
                <c:pt idx="20">
                  <c:v>4.180344619004875</c:v>
                </c:pt>
                <c:pt idx="21">
                  <c:v>4.233423837280525</c:v>
                </c:pt>
                <c:pt idx="22">
                  <c:v>4.233423837280525</c:v>
                </c:pt>
                <c:pt idx="23">
                  <c:v>4.286503055556174</c:v>
                </c:pt>
                <c:pt idx="24">
                  <c:v>4.286503055556174</c:v>
                </c:pt>
                <c:pt idx="25">
                  <c:v>4.339582273831824</c:v>
                </c:pt>
                <c:pt idx="26">
                  <c:v>4.339582273831824</c:v>
                </c:pt>
                <c:pt idx="27">
                  <c:v>4.392661492107473</c:v>
                </c:pt>
                <c:pt idx="28">
                  <c:v>4.392661492107473</c:v>
                </c:pt>
                <c:pt idx="29">
                  <c:v>4.445740710383122</c:v>
                </c:pt>
                <c:pt idx="30">
                  <c:v>4.445740710383122</c:v>
                </c:pt>
                <c:pt idx="31">
                  <c:v>4.445740710383122</c:v>
                </c:pt>
                <c:pt idx="32">
                  <c:v>4.498819928658772</c:v>
                </c:pt>
                <c:pt idx="33">
                  <c:v>4.498819928658772</c:v>
                </c:pt>
                <c:pt idx="34">
                  <c:v>4.55189914693442</c:v>
                </c:pt>
                <c:pt idx="35">
                  <c:v>4.55189914693442</c:v>
                </c:pt>
                <c:pt idx="36">
                  <c:v>4.55189914693442</c:v>
                </c:pt>
                <c:pt idx="37">
                  <c:v>4.60497836521007</c:v>
                </c:pt>
                <c:pt idx="38">
                  <c:v>4.60497836521007</c:v>
                </c:pt>
                <c:pt idx="39">
                  <c:v>4.65805758348572</c:v>
                </c:pt>
                <c:pt idx="40">
                  <c:v>4.65805758348572</c:v>
                </c:pt>
                <c:pt idx="41">
                  <c:v>4.65805758348572</c:v>
                </c:pt>
                <c:pt idx="42">
                  <c:v>4.711136801761369</c:v>
                </c:pt>
                <c:pt idx="43">
                  <c:v>4.711136801761369</c:v>
                </c:pt>
                <c:pt idx="44">
                  <c:v>4.764216020037018</c:v>
                </c:pt>
                <c:pt idx="45">
                  <c:v>4.764216020037018</c:v>
                </c:pt>
                <c:pt idx="46">
                  <c:v>4.764216020037018</c:v>
                </c:pt>
                <c:pt idx="47">
                  <c:v>4.817295238312668</c:v>
                </c:pt>
                <c:pt idx="48">
                  <c:v>4.817295238312668</c:v>
                </c:pt>
                <c:pt idx="49">
                  <c:v>4.870374456588317</c:v>
                </c:pt>
                <c:pt idx="50">
                  <c:v>4.870374456588317</c:v>
                </c:pt>
                <c:pt idx="51">
                  <c:v>4.870374456588317</c:v>
                </c:pt>
                <c:pt idx="52">
                  <c:v>4.923453674863965</c:v>
                </c:pt>
                <c:pt idx="53">
                  <c:v>4.923453674863965</c:v>
                </c:pt>
                <c:pt idx="54">
                  <c:v>4.976532893139616</c:v>
                </c:pt>
                <c:pt idx="55">
                  <c:v>4.976532893139616</c:v>
                </c:pt>
                <c:pt idx="56">
                  <c:v>4.976532893139616</c:v>
                </c:pt>
                <c:pt idx="57">
                  <c:v>5.029612111415264</c:v>
                </c:pt>
                <c:pt idx="58">
                  <c:v>5.029612111415264</c:v>
                </c:pt>
                <c:pt idx="59">
                  <c:v>5.082691329690914</c:v>
                </c:pt>
                <c:pt idx="60">
                  <c:v>5.082691329690914</c:v>
                </c:pt>
                <c:pt idx="61">
                  <c:v>5.135770547966564</c:v>
                </c:pt>
                <c:pt idx="62">
                  <c:v>5.135770547966564</c:v>
                </c:pt>
                <c:pt idx="63">
                  <c:v>5.188849766242213</c:v>
                </c:pt>
                <c:pt idx="64">
                  <c:v>5.188849766242213</c:v>
                </c:pt>
                <c:pt idx="65">
                  <c:v>5.241928984517862</c:v>
                </c:pt>
                <c:pt idx="66">
                  <c:v>5.241928984517862</c:v>
                </c:pt>
                <c:pt idx="67">
                  <c:v>5.295008202793512</c:v>
                </c:pt>
                <c:pt idx="68">
                  <c:v>5.348087421069161</c:v>
                </c:pt>
                <c:pt idx="69">
                  <c:v>5.348087421069161</c:v>
                </c:pt>
                <c:pt idx="70">
                  <c:v>5.40116663934481</c:v>
                </c:pt>
                <c:pt idx="71">
                  <c:v>5.45424585762046</c:v>
                </c:pt>
                <c:pt idx="72">
                  <c:v>5.507325075896109</c:v>
                </c:pt>
                <c:pt idx="73">
                  <c:v>5.507325075896109</c:v>
                </c:pt>
                <c:pt idx="74">
                  <c:v>5.560404294171758</c:v>
                </c:pt>
                <c:pt idx="75">
                  <c:v>5.613483512447408</c:v>
                </c:pt>
                <c:pt idx="76">
                  <c:v>5.666562730723057</c:v>
                </c:pt>
                <c:pt idx="77">
                  <c:v>5.772721167274354</c:v>
                </c:pt>
                <c:pt idx="78">
                  <c:v>5.825800385550005</c:v>
                </c:pt>
                <c:pt idx="79">
                  <c:v>5.931958822101304</c:v>
                </c:pt>
                <c:pt idx="80">
                  <c:v>6.038117258652602</c:v>
                </c:pt>
                <c:pt idx="81">
                  <c:v>6.144275695203901</c:v>
                </c:pt>
                <c:pt idx="82">
                  <c:v>6.356592568306498</c:v>
                </c:pt>
                <c:pt idx="83">
                  <c:v>6.728147096236043</c:v>
                </c:pt>
                <c:pt idx="84">
                  <c:v>9.43518722829416</c:v>
                </c:pt>
                <c:pt idx="85">
                  <c:v>10.1252170658776</c:v>
                </c:pt>
                <c:pt idx="86">
                  <c:v>10.39061315725585</c:v>
                </c:pt>
                <c:pt idx="87">
                  <c:v>10.54985081208279</c:v>
                </c:pt>
                <c:pt idx="88">
                  <c:v>10.65600924863409</c:v>
                </c:pt>
                <c:pt idx="89">
                  <c:v>10.76216768518539</c:v>
                </c:pt>
                <c:pt idx="90">
                  <c:v>10.81524690346104</c:v>
                </c:pt>
                <c:pt idx="91">
                  <c:v>10.86832612173669</c:v>
                </c:pt>
                <c:pt idx="92">
                  <c:v>10.92140534001234</c:v>
                </c:pt>
                <c:pt idx="93">
                  <c:v>10.974484558288</c:v>
                </c:pt>
                <c:pt idx="94">
                  <c:v>11.02756377656364</c:v>
                </c:pt>
                <c:pt idx="95">
                  <c:v>11.08064299483929</c:v>
                </c:pt>
                <c:pt idx="96">
                  <c:v>11.13372221311494</c:v>
                </c:pt>
                <c:pt idx="97">
                  <c:v>11.13372221311494</c:v>
                </c:pt>
                <c:pt idx="98">
                  <c:v>11.18680143139059</c:v>
                </c:pt>
                <c:pt idx="99">
                  <c:v>11.18680143139059</c:v>
                </c:pt>
                <c:pt idx="100">
                  <c:v>11.23988064966624</c:v>
                </c:pt>
                <c:pt idx="101">
                  <c:v>11.23988064966624</c:v>
                </c:pt>
                <c:pt idx="102">
                  <c:v>11.29295986794189</c:v>
                </c:pt>
                <c:pt idx="103">
                  <c:v>11.29295986794189</c:v>
                </c:pt>
                <c:pt idx="104">
                  <c:v>11.34603908621753</c:v>
                </c:pt>
                <c:pt idx="105">
                  <c:v>11.34603908621753</c:v>
                </c:pt>
                <c:pt idx="106">
                  <c:v>11.39911830449319</c:v>
                </c:pt>
                <c:pt idx="107">
                  <c:v>11.39911830449319</c:v>
                </c:pt>
                <c:pt idx="108">
                  <c:v>11.39911830449319</c:v>
                </c:pt>
                <c:pt idx="109">
                  <c:v>11.45219752276883</c:v>
                </c:pt>
                <c:pt idx="110">
                  <c:v>11.45219752276883</c:v>
                </c:pt>
                <c:pt idx="111">
                  <c:v>11.45219752276883</c:v>
                </c:pt>
                <c:pt idx="112">
                  <c:v>11.45219752276883</c:v>
                </c:pt>
                <c:pt idx="113">
                  <c:v>11.50527674104448</c:v>
                </c:pt>
                <c:pt idx="114">
                  <c:v>11.50527674104448</c:v>
                </c:pt>
                <c:pt idx="115">
                  <c:v>11.50527674104448</c:v>
                </c:pt>
                <c:pt idx="116">
                  <c:v>11.55835595932013</c:v>
                </c:pt>
                <c:pt idx="117">
                  <c:v>11.55835595932013</c:v>
                </c:pt>
                <c:pt idx="118">
                  <c:v>11.55835595932013</c:v>
                </c:pt>
                <c:pt idx="119">
                  <c:v>11.55835595932013</c:v>
                </c:pt>
                <c:pt idx="120">
                  <c:v>11.61143517759578</c:v>
                </c:pt>
                <c:pt idx="121">
                  <c:v>11.61143517759578</c:v>
                </c:pt>
                <c:pt idx="122">
                  <c:v>11.61143517759578</c:v>
                </c:pt>
                <c:pt idx="123">
                  <c:v>11.61143517759578</c:v>
                </c:pt>
                <c:pt idx="124">
                  <c:v>11.61143517759578</c:v>
                </c:pt>
                <c:pt idx="125">
                  <c:v>11.66451439587143</c:v>
                </c:pt>
                <c:pt idx="126">
                  <c:v>11.66451439587143</c:v>
                </c:pt>
                <c:pt idx="127">
                  <c:v>11.66451439587143</c:v>
                </c:pt>
                <c:pt idx="128">
                  <c:v>11.66451439587143</c:v>
                </c:pt>
                <c:pt idx="129">
                  <c:v>11.66451439587143</c:v>
                </c:pt>
                <c:pt idx="130">
                  <c:v>11.71759361414708</c:v>
                </c:pt>
                <c:pt idx="131">
                  <c:v>11.71759361414708</c:v>
                </c:pt>
                <c:pt idx="132">
                  <c:v>11.71759361414708</c:v>
                </c:pt>
                <c:pt idx="133">
                  <c:v>11.71759361414708</c:v>
                </c:pt>
                <c:pt idx="134">
                  <c:v>11.71759361414708</c:v>
                </c:pt>
                <c:pt idx="135">
                  <c:v>11.71759361414708</c:v>
                </c:pt>
                <c:pt idx="136">
                  <c:v>11.71759361414708</c:v>
                </c:pt>
                <c:pt idx="137">
                  <c:v>11.77067283242273</c:v>
                </c:pt>
                <c:pt idx="138">
                  <c:v>11.77067283242273</c:v>
                </c:pt>
                <c:pt idx="139">
                  <c:v>11.77067283242273</c:v>
                </c:pt>
                <c:pt idx="140">
                  <c:v>11.77067283242273</c:v>
                </c:pt>
                <c:pt idx="141">
                  <c:v>11.77067283242273</c:v>
                </c:pt>
                <c:pt idx="142">
                  <c:v>11.77067283242273</c:v>
                </c:pt>
                <c:pt idx="143">
                  <c:v>11.82375205069838</c:v>
                </c:pt>
                <c:pt idx="144">
                  <c:v>11.82375205069838</c:v>
                </c:pt>
                <c:pt idx="145">
                  <c:v>11.82375205069838</c:v>
                </c:pt>
                <c:pt idx="146">
                  <c:v>11.82375205069838</c:v>
                </c:pt>
                <c:pt idx="147">
                  <c:v>11.82375205069838</c:v>
                </c:pt>
                <c:pt idx="148">
                  <c:v>11.82375205069838</c:v>
                </c:pt>
                <c:pt idx="149">
                  <c:v>11.82375205069838</c:v>
                </c:pt>
                <c:pt idx="150">
                  <c:v>11.82375205069838</c:v>
                </c:pt>
                <c:pt idx="151">
                  <c:v>11.87683126897403</c:v>
                </c:pt>
                <c:pt idx="152">
                  <c:v>11.87683126897403</c:v>
                </c:pt>
                <c:pt idx="153">
                  <c:v>11.87683126897403</c:v>
                </c:pt>
                <c:pt idx="154">
                  <c:v>11.87683126897403</c:v>
                </c:pt>
                <c:pt idx="155">
                  <c:v>11.87683126897403</c:v>
                </c:pt>
                <c:pt idx="156">
                  <c:v>11.87683126897403</c:v>
                </c:pt>
                <c:pt idx="157">
                  <c:v>11.87683126897403</c:v>
                </c:pt>
                <c:pt idx="158">
                  <c:v>11.87683126897403</c:v>
                </c:pt>
                <c:pt idx="159">
                  <c:v>11.87683126897403</c:v>
                </c:pt>
                <c:pt idx="160">
                  <c:v>11.92991048724968</c:v>
                </c:pt>
                <c:pt idx="161">
                  <c:v>11.92991048724968</c:v>
                </c:pt>
                <c:pt idx="162">
                  <c:v>11.92991048724968</c:v>
                </c:pt>
                <c:pt idx="163">
                  <c:v>11.92991048724968</c:v>
                </c:pt>
                <c:pt idx="164">
                  <c:v>11.92991048724968</c:v>
                </c:pt>
                <c:pt idx="165">
                  <c:v>11.92991048724968</c:v>
                </c:pt>
                <c:pt idx="166">
                  <c:v>11.92991048724968</c:v>
                </c:pt>
                <c:pt idx="167">
                  <c:v>11.92991048724968</c:v>
                </c:pt>
                <c:pt idx="168">
                  <c:v>11.92991048724968</c:v>
                </c:pt>
                <c:pt idx="169">
                  <c:v>11.98298970552533</c:v>
                </c:pt>
                <c:pt idx="170">
                  <c:v>11.98298970552533</c:v>
                </c:pt>
                <c:pt idx="171">
                  <c:v>11.98298970552533</c:v>
                </c:pt>
                <c:pt idx="172">
                  <c:v>11.98298970552533</c:v>
                </c:pt>
                <c:pt idx="173">
                  <c:v>11.98298970552533</c:v>
                </c:pt>
                <c:pt idx="174">
                  <c:v>11.98298970552533</c:v>
                </c:pt>
                <c:pt idx="175">
                  <c:v>11.98298970552533</c:v>
                </c:pt>
                <c:pt idx="176">
                  <c:v>11.98298970552533</c:v>
                </c:pt>
                <c:pt idx="177">
                  <c:v>11.98298970552533</c:v>
                </c:pt>
                <c:pt idx="178">
                  <c:v>11.98298970552533</c:v>
                </c:pt>
                <c:pt idx="179">
                  <c:v>11.98298970552533</c:v>
                </c:pt>
                <c:pt idx="180">
                  <c:v>11.98298970552533</c:v>
                </c:pt>
                <c:pt idx="181">
                  <c:v>12.03606892380098</c:v>
                </c:pt>
                <c:pt idx="182">
                  <c:v>12.03606892380098</c:v>
                </c:pt>
                <c:pt idx="183">
                  <c:v>12.03606892380098</c:v>
                </c:pt>
                <c:pt idx="184">
                  <c:v>12.03606892380098</c:v>
                </c:pt>
                <c:pt idx="185">
                  <c:v>12.03606892380098</c:v>
                </c:pt>
                <c:pt idx="186">
                  <c:v>12.03606892380098</c:v>
                </c:pt>
                <c:pt idx="187">
                  <c:v>12.03606892380098</c:v>
                </c:pt>
                <c:pt idx="188">
                  <c:v>12.03606892380098</c:v>
                </c:pt>
                <c:pt idx="189">
                  <c:v>12.03606892380098</c:v>
                </c:pt>
                <c:pt idx="190">
                  <c:v>12.03606892380098</c:v>
                </c:pt>
                <c:pt idx="191">
                  <c:v>12.03606892380098</c:v>
                </c:pt>
                <c:pt idx="192">
                  <c:v>12.03606892380098</c:v>
                </c:pt>
                <c:pt idx="193">
                  <c:v>12.08914814207662</c:v>
                </c:pt>
                <c:pt idx="194">
                  <c:v>12.08914814207662</c:v>
                </c:pt>
                <c:pt idx="195">
                  <c:v>12.08914814207662</c:v>
                </c:pt>
                <c:pt idx="196">
                  <c:v>12.08914814207662</c:v>
                </c:pt>
                <c:pt idx="197">
                  <c:v>12.08914814207662</c:v>
                </c:pt>
                <c:pt idx="198">
                  <c:v>12.08914814207662</c:v>
                </c:pt>
                <c:pt idx="199">
                  <c:v>12.08914814207662</c:v>
                </c:pt>
                <c:pt idx="200">
                  <c:v>12.08914814207662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126936"/>
        <c:axId val="628133816"/>
      </c:scatterChart>
      <c:scatterChart>
        <c:scatterStyle val="lineMarker"/>
        <c:varyColors val="0"/>
        <c:ser>
          <c:idx val="1"/>
          <c:order val="1"/>
          <c:tx>
            <c:strRef>
              <c:f>titrate!$P$16</c:f>
              <c:strCache>
                <c:ptCount val="1"/>
                <c:pt idx="0">
                  <c:v>a0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titrate!$P$17:$P$217</c:f>
              <c:numCache>
                <c:formatCode>General</c:formatCode>
                <c:ptCount val="201"/>
                <c:pt idx="0">
                  <c:v>0.958710116726031</c:v>
                </c:pt>
                <c:pt idx="1">
                  <c:v>0.958710116726031</c:v>
                </c:pt>
                <c:pt idx="2">
                  <c:v>0.953591458946618</c:v>
                </c:pt>
                <c:pt idx="3">
                  <c:v>0.947872749383772</c:v>
                </c:pt>
                <c:pt idx="4">
                  <c:v>0.941492585849256</c:v>
                </c:pt>
                <c:pt idx="5">
                  <c:v>0.934385572761627</c:v>
                </c:pt>
                <c:pt idx="6">
                  <c:v>0.926482668358733</c:v>
                </c:pt>
                <c:pt idx="7">
                  <c:v>0.917711729067338</c:v>
                </c:pt>
                <c:pt idx="8">
                  <c:v>0.90799828924023</c:v>
                </c:pt>
                <c:pt idx="9">
                  <c:v>0.897266614562198</c:v>
                </c:pt>
                <c:pt idx="10">
                  <c:v>0.885441064619879</c:v>
                </c:pt>
                <c:pt idx="11">
                  <c:v>0.872447793382234</c:v>
                </c:pt>
                <c:pt idx="12">
                  <c:v>0.872447793382234</c:v>
                </c:pt>
                <c:pt idx="13">
                  <c:v>0.85821680456791</c:v>
                </c:pt>
                <c:pt idx="14">
                  <c:v>0.842684361115346</c:v>
                </c:pt>
                <c:pt idx="15">
                  <c:v>0.842684361115346</c:v>
                </c:pt>
                <c:pt idx="16">
                  <c:v>0.825795723582234</c:v>
                </c:pt>
                <c:pt idx="17">
                  <c:v>0.807508161254262</c:v>
                </c:pt>
                <c:pt idx="18">
                  <c:v>0.807508161254262</c:v>
                </c:pt>
                <c:pt idx="19">
                  <c:v>0.78779414294073</c:v>
                </c:pt>
                <c:pt idx="20">
                  <c:v>0.78779414294073</c:v>
                </c:pt>
                <c:pt idx="21">
                  <c:v>0.766644574016982</c:v>
                </c:pt>
                <c:pt idx="22">
                  <c:v>0.766644574016982</c:v>
                </c:pt>
                <c:pt idx="23">
                  <c:v>0.744071905829555</c:v>
                </c:pt>
                <c:pt idx="24">
                  <c:v>0.744071905829555</c:v>
                </c:pt>
                <c:pt idx="25">
                  <c:v>0.720112908152981</c:v>
                </c:pt>
                <c:pt idx="26">
                  <c:v>0.720112908152981</c:v>
                </c:pt>
                <c:pt idx="27">
                  <c:v>0.694830871160971</c:v>
                </c:pt>
                <c:pt idx="28">
                  <c:v>0.694830871160971</c:v>
                </c:pt>
                <c:pt idx="29">
                  <c:v>0.668316996960197</c:v>
                </c:pt>
                <c:pt idx="30">
                  <c:v>0.668316996960197</c:v>
                </c:pt>
                <c:pt idx="31">
                  <c:v>0.668316996960197</c:v>
                </c:pt>
                <c:pt idx="32">
                  <c:v>0.64069075805276</c:v>
                </c:pt>
                <c:pt idx="33">
                  <c:v>0.64069075805276</c:v>
                </c:pt>
                <c:pt idx="34">
                  <c:v>0.612099044977912</c:v>
                </c:pt>
                <c:pt idx="35">
                  <c:v>0.612099044977912</c:v>
                </c:pt>
                <c:pt idx="36">
                  <c:v>0.612099044977912</c:v>
                </c:pt>
                <c:pt idx="37">
                  <c:v>0.582713998169502</c:v>
                </c:pt>
                <c:pt idx="38">
                  <c:v>0.582713998169502</c:v>
                </c:pt>
                <c:pt idx="39">
                  <c:v>0.552729515544161</c:v>
                </c:pt>
                <c:pt idx="40">
                  <c:v>0.552729515544161</c:v>
                </c:pt>
                <c:pt idx="41">
                  <c:v>0.552729515544161</c:v>
                </c:pt>
                <c:pt idx="42">
                  <c:v>0.522356538483384</c:v>
                </c:pt>
                <c:pt idx="43">
                  <c:v>0.522356538483384</c:v>
                </c:pt>
                <c:pt idx="44">
                  <c:v>0.491817331653806</c:v>
                </c:pt>
                <c:pt idx="45">
                  <c:v>0.491817331653806</c:v>
                </c:pt>
                <c:pt idx="46">
                  <c:v>0.491817331653806</c:v>
                </c:pt>
                <c:pt idx="47">
                  <c:v>0.461339071383321</c:v>
                </c:pt>
                <c:pt idx="48">
                  <c:v>0.461339071383321</c:v>
                </c:pt>
                <c:pt idx="49">
                  <c:v>0.431147128550003</c:v>
                </c:pt>
                <c:pt idx="50">
                  <c:v>0.431147128550003</c:v>
                </c:pt>
                <c:pt idx="51">
                  <c:v>0.431147128550003</c:v>
                </c:pt>
                <c:pt idx="52">
                  <c:v>0.401458464150397</c:v>
                </c:pt>
                <c:pt idx="53">
                  <c:v>0.401458464150397</c:v>
                </c:pt>
                <c:pt idx="54">
                  <c:v>0.372475543782107</c:v>
                </c:pt>
                <c:pt idx="55">
                  <c:v>0.372475543782107</c:v>
                </c:pt>
                <c:pt idx="56">
                  <c:v>0.372475543782107</c:v>
                </c:pt>
                <c:pt idx="57">
                  <c:v>0.344381123105876</c:v>
                </c:pt>
                <c:pt idx="58">
                  <c:v>0.344381123105876</c:v>
                </c:pt>
                <c:pt idx="59">
                  <c:v>0.317334168439062</c:v>
                </c:pt>
                <c:pt idx="60">
                  <c:v>0.317334168439062</c:v>
                </c:pt>
                <c:pt idx="61">
                  <c:v>0.291467068208768</c:v>
                </c:pt>
                <c:pt idx="62">
                  <c:v>0.291467068208768</c:v>
                </c:pt>
                <c:pt idx="63">
                  <c:v>0.266884177281296</c:v>
                </c:pt>
                <c:pt idx="64">
                  <c:v>0.266884177281296</c:v>
                </c:pt>
                <c:pt idx="65">
                  <c:v>0.243661631496507</c:v>
                </c:pt>
                <c:pt idx="66">
                  <c:v>0.243661631496507</c:v>
                </c:pt>
                <c:pt idx="67">
                  <c:v>0.221848285127445</c:v>
                </c:pt>
                <c:pt idx="68">
                  <c:v>0.201467565928323</c:v>
                </c:pt>
                <c:pt idx="69">
                  <c:v>0.201467565928323</c:v>
                </c:pt>
                <c:pt idx="70">
                  <c:v>0.182520012610762</c:v>
                </c:pt>
                <c:pt idx="71">
                  <c:v>0.164986255626634</c:v>
                </c:pt>
                <c:pt idx="72">
                  <c:v>0.148830218901743</c:v>
                </c:pt>
                <c:pt idx="73">
                  <c:v>0.148830218901743</c:v>
                </c:pt>
                <c:pt idx="74">
                  <c:v>0.134002351206951</c:v>
                </c:pt>
                <c:pt idx="75">
                  <c:v>0.120442734675836</c:v>
                </c:pt>
                <c:pt idx="76">
                  <c:v>0.108083958945508</c:v>
                </c:pt>
                <c:pt idx="77">
                  <c:v>0.0866768825303849</c:v>
                </c:pt>
                <c:pt idx="78">
                  <c:v>0.0774776617303293</c:v>
                </c:pt>
                <c:pt idx="79">
                  <c:v>0.061713029042559</c:v>
                </c:pt>
                <c:pt idx="80">
                  <c:v>0.0489857503856334</c:v>
                </c:pt>
                <c:pt idx="81">
                  <c:v>0.0387747901963768</c:v>
                </c:pt>
                <c:pt idx="82">
                  <c:v>0.0241431290085677</c:v>
                </c:pt>
                <c:pt idx="83">
                  <c:v>0.0104066196755013</c:v>
                </c:pt>
                <c:pt idx="84">
                  <c:v>2.06444170008815E-5</c:v>
                </c:pt>
                <c:pt idx="85">
                  <c:v>4.21478386982788E-6</c:v>
                </c:pt>
                <c:pt idx="86">
                  <c:v>2.28757411369379E-6</c:v>
                </c:pt>
                <c:pt idx="87">
                  <c:v>1.5853789775615E-6</c:v>
                </c:pt>
                <c:pt idx="88">
                  <c:v>1.24156809031009E-6</c:v>
                </c:pt>
                <c:pt idx="89">
                  <c:v>9.72314529892745E-7</c:v>
                </c:pt>
                <c:pt idx="90">
                  <c:v>8.60447427875728E-7</c:v>
                </c:pt>
                <c:pt idx="91">
                  <c:v>7.61450148201185E-7</c:v>
                </c:pt>
                <c:pt idx="92">
                  <c:v>6.73842076046804E-7</c:v>
                </c:pt>
                <c:pt idx="93">
                  <c:v>5.96312934164657E-7</c:v>
                </c:pt>
                <c:pt idx="94">
                  <c:v>5.27703186467046E-7</c:v>
                </c:pt>
                <c:pt idx="95">
                  <c:v>4.66986696051842E-7</c:v>
                </c:pt>
                <c:pt idx="96">
                  <c:v>4.13255378313482E-7</c:v>
                </c:pt>
                <c:pt idx="97">
                  <c:v>4.13255378313482E-7</c:v>
                </c:pt>
                <c:pt idx="98">
                  <c:v>3.65705619621192E-7</c:v>
                </c:pt>
                <c:pt idx="99">
                  <c:v>3.65705619621192E-7</c:v>
                </c:pt>
                <c:pt idx="100">
                  <c:v>3.2362625844941E-7</c:v>
                </c:pt>
                <c:pt idx="101">
                  <c:v>3.2362625844941E-7</c:v>
                </c:pt>
                <c:pt idx="102">
                  <c:v>2.86387949211637E-7</c:v>
                </c:pt>
                <c:pt idx="103">
                  <c:v>2.86387949211637E-7</c:v>
                </c:pt>
                <c:pt idx="104">
                  <c:v>2.53433749727216E-7</c:v>
                </c:pt>
                <c:pt idx="105">
                  <c:v>2.53433749727216E-7</c:v>
                </c:pt>
                <c:pt idx="106">
                  <c:v>2.24270791550128E-7</c:v>
                </c:pt>
                <c:pt idx="107">
                  <c:v>2.24270791550128E-7</c:v>
                </c:pt>
                <c:pt idx="108">
                  <c:v>2.24270791550128E-7</c:v>
                </c:pt>
                <c:pt idx="109">
                  <c:v>1.98462908583352E-7</c:v>
                </c:pt>
                <c:pt idx="110">
                  <c:v>1.98462908583352E-7</c:v>
                </c:pt>
                <c:pt idx="111">
                  <c:v>1.98462908583352E-7</c:v>
                </c:pt>
                <c:pt idx="112">
                  <c:v>1.98462908583352E-7</c:v>
                </c:pt>
                <c:pt idx="113">
                  <c:v>1.75624113733848E-7</c:v>
                </c:pt>
                <c:pt idx="114">
                  <c:v>1.75624113733848E-7</c:v>
                </c:pt>
                <c:pt idx="115">
                  <c:v>1.75624113733848E-7</c:v>
                </c:pt>
                <c:pt idx="116">
                  <c:v>1.55412826046045E-7</c:v>
                </c:pt>
                <c:pt idx="117">
                  <c:v>1.55412826046045E-7</c:v>
                </c:pt>
                <c:pt idx="118">
                  <c:v>1.55412826046045E-7</c:v>
                </c:pt>
                <c:pt idx="119">
                  <c:v>1.55412826046045E-7</c:v>
                </c:pt>
                <c:pt idx="120">
                  <c:v>1.37526761975532E-7</c:v>
                </c:pt>
                <c:pt idx="121">
                  <c:v>1.37526761975532E-7</c:v>
                </c:pt>
                <c:pt idx="122">
                  <c:v>1.37526761975532E-7</c:v>
                </c:pt>
                <c:pt idx="123">
                  <c:v>1.37526761975532E-7</c:v>
                </c:pt>
                <c:pt idx="124">
                  <c:v>1.37526761975532E-7</c:v>
                </c:pt>
                <c:pt idx="125">
                  <c:v>1.21698414397238E-7</c:v>
                </c:pt>
                <c:pt idx="126">
                  <c:v>1.21698414397238E-7</c:v>
                </c:pt>
                <c:pt idx="127">
                  <c:v>1.21698414397238E-7</c:v>
                </c:pt>
                <c:pt idx="128">
                  <c:v>1.21698414397238E-7</c:v>
                </c:pt>
                <c:pt idx="129">
                  <c:v>1.21698414397238E-7</c:v>
                </c:pt>
                <c:pt idx="130">
                  <c:v>1.07691051732416E-7</c:v>
                </c:pt>
                <c:pt idx="131">
                  <c:v>1.07691051732416E-7</c:v>
                </c:pt>
                <c:pt idx="132">
                  <c:v>1.07691051732416E-7</c:v>
                </c:pt>
                <c:pt idx="133">
                  <c:v>1.07691051732416E-7</c:v>
                </c:pt>
                <c:pt idx="134">
                  <c:v>1.07691051732416E-7</c:v>
                </c:pt>
                <c:pt idx="135">
                  <c:v>1.07691051732416E-7</c:v>
                </c:pt>
                <c:pt idx="136">
                  <c:v>1.07691051732416E-7</c:v>
                </c:pt>
                <c:pt idx="137">
                  <c:v>9.52951773574363E-8</c:v>
                </c:pt>
                <c:pt idx="138">
                  <c:v>9.52951773574363E-8</c:v>
                </c:pt>
                <c:pt idx="139">
                  <c:v>9.52951773574363E-8</c:v>
                </c:pt>
                <c:pt idx="140">
                  <c:v>9.52951773574363E-8</c:v>
                </c:pt>
                <c:pt idx="141">
                  <c:v>9.52951773574363E-8</c:v>
                </c:pt>
                <c:pt idx="142">
                  <c:v>9.52951773574363E-8</c:v>
                </c:pt>
                <c:pt idx="143">
                  <c:v>8.43253963413209E-8</c:v>
                </c:pt>
                <c:pt idx="144">
                  <c:v>8.43253963413209E-8</c:v>
                </c:pt>
                <c:pt idx="145">
                  <c:v>8.43253963413209E-8</c:v>
                </c:pt>
                <c:pt idx="146">
                  <c:v>8.43253963413209E-8</c:v>
                </c:pt>
                <c:pt idx="147">
                  <c:v>8.43253963413209E-8</c:v>
                </c:pt>
                <c:pt idx="148">
                  <c:v>8.43253963413209E-8</c:v>
                </c:pt>
                <c:pt idx="149">
                  <c:v>8.43253963413209E-8</c:v>
                </c:pt>
                <c:pt idx="150">
                  <c:v>8.43253963413209E-8</c:v>
                </c:pt>
                <c:pt idx="151">
                  <c:v>7.46176426508768E-8</c:v>
                </c:pt>
                <c:pt idx="152">
                  <c:v>7.46176426508768E-8</c:v>
                </c:pt>
                <c:pt idx="153">
                  <c:v>7.46176426508768E-8</c:v>
                </c:pt>
                <c:pt idx="154">
                  <c:v>7.46176426508768E-8</c:v>
                </c:pt>
                <c:pt idx="155">
                  <c:v>7.46176426508768E-8</c:v>
                </c:pt>
                <c:pt idx="156">
                  <c:v>7.46176426508768E-8</c:v>
                </c:pt>
                <c:pt idx="157">
                  <c:v>7.46176426508768E-8</c:v>
                </c:pt>
                <c:pt idx="158">
                  <c:v>7.46176426508768E-8</c:v>
                </c:pt>
                <c:pt idx="159">
                  <c:v>7.46176426508768E-8</c:v>
                </c:pt>
                <c:pt idx="160">
                  <c:v>6.60267253533871E-8</c:v>
                </c:pt>
                <c:pt idx="161">
                  <c:v>6.60267253533871E-8</c:v>
                </c:pt>
                <c:pt idx="162">
                  <c:v>6.60267253533871E-8</c:v>
                </c:pt>
                <c:pt idx="163">
                  <c:v>6.60267253533871E-8</c:v>
                </c:pt>
                <c:pt idx="164">
                  <c:v>6.60267253533871E-8</c:v>
                </c:pt>
                <c:pt idx="165">
                  <c:v>6.60267253533871E-8</c:v>
                </c:pt>
                <c:pt idx="166">
                  <c:v>6.60267253533871E-8</c:v>
                </c:pt>
                <c:pt idx="167">
                  <c:v>6.60267253533871E-8</c:v>
                </c:pt>
                <c:pt idx="168">
                  <c:v>6.60267253533871E-8</c:v>
                </c:pt>
                <c:pt idx="169">
                  <c:v>5.84241571177197E-8</c:v>
                </c:pt>
                <c:pt idx="170">
                  <c:v>5.84241571177197E-8</c:v>
                </c:pt>
                <c:pt idx="171">
                  <c:v>5.84241571177197E-8</c:v>
                </c:pt>
                <c:pt idx="172">
                  <c:v>5.84241571177197E-8</c:v>
                </c:pt>
                <c:pt idx="173">
                  <c:v>5.84241571177197E-8</c:v>
                </c:pt>
                <c:pt idx="174">
                  <c:v>5.84241571177197E-8</c:v>
                </c:pt>
                <c:pt idx="175">
                  <c:v>5.84241571177197E-8</c:v>
                </c:pt>
                <c:pt idx="176">
                  <c:v>5.84241571177197E-8</c:v>
                </c:pt>
                <c:pt idx="177">
                  <c:v>5.84241571177197E-8</c:v>
                </c:pt>
                <c:pt idx="178">
                  <c:v>5.84241571177197E-8</c:v>
                </c:pt>
                <c:pt idx="179">
                  <c:v>5.84241571177197E-8</c:v>
                </c:pt>
                <c:pt idx="180">
                  <c:v>5.84241571177197E-8</c:v>
                </c:pt>
                <c:pt idx="181">
                  <c:v>5.16962325367717E-8</c:v>
                </c:pt>
                <c:pt idx="182">
                  <c:v>5.16962325367717E-8</c:v>
                </c:pt>
                <c:pt idx="183">
                  <c:v>5.16962325367717E-8</c:v>
                </c:pt>
                <c:pt idx="184">
                  <c:v>5.16962325367717E-8</c:v>
                </c:pt>
                <c:pt idx="185">
                  <c:v>5.16962325367717E-8</c:v>
                </c:pt>
                <c:pt idx="186">
                  <c:v>5.16962325367717E-8</c:v>
                </c:pt>
                <c:pt idx="187">
                  <c:v>5.16962325367717E-8</c:v>
                </c:pt>
                <c:pt idx="188">
                  <c:v>5.16962325367717E-8</c:v>
                </c:pt>
                <c:pt idx="189">
                  <c:v>5.16962325367717E-8</c:v>
                </c:pt>
                <c:pt idx="190">
                  <c:v>5.16962325367717E-8</c:v>
                </c:pt>
                <c:pt idx="191">
                  <c:v>5.16962325367717E-8</c:v>
                </c:pt>
                <c:pt idx="192">
                  <c:v>5.16962325367717E-8</c:v>
                </c:pt>
                <c:pt idx="193">
                  <c:v>4.57423275304601E-8</c:v>
                </c:pt>
                <c:pt idx="194">
                  <c:v>4.57423275304601E-8</c:v>
                </c:pt>
                <c:pt idx="195">
                  <c:v>4.57423275304601E-8</c:v>
                </c:pt>
                <c:pt idx="196">
                  <c:v>4.57423275304601E-8</c:v>
                </c:pt>
                <c:pt idx="197">
                  <c:v>4.57423275304601E-8</c:v>
                </c:pt>
                <c:pt idx="198">
                  <c:v>4.57423275304601E-8</c:v>
                </c:pt>
                <c:pt idx="199">
                  <c:v>4.57423275304601E-8</c:v>
                </c:pt>
                <c:pt idx="200">
                  <c:v>4.57423275304601E-8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titrate!$Q$16</c:f>
              <c:strCache>
                <c:ptCount val="1"/>
                <c:pt idx="0">
                  <c:v>a1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titrate!$Q$17:$Q$217</c:f>
              <c:numCache>
                <c:formatCode>General</c:formatCode>
                <c:ptCount val="201"/>
                <c:pt idx="0">
                  <c:v>0.0412898832738692</c:v>
                </c:pt>
                <c:pt idx="1">
                  <c:v>0.0412898832738692</c:v>
                </c:pt>
                <c:pt idx="2">
                  <c:v>0.0464085410532548</c:v>
                </c:pt>
                <c:pt idx="3">
                  <c:v>0.0521272506160665</c:v>
                </c:pt>
                <c:pt idx="4">
                  <c:v>0.0585074141505398</c:v>
                </c:pt>
                <c:pt idx="5">
                  <c:v>0.0656144272381137</c:v>
                </c:pt>
                <c:pt idx="6">
                  <c:v>0.0735173316409384</c:v>
                </c:pt>
                <c:pt idx="7">
                  <c:v>0.0822882709322471</c:v>
                </c:pt>
                <c:pt idx="8">
                  <c:v>0.0920017107592455</c:v>
                </c:pt>
                <c:pt idx="9">
                  <c:v>0.102733385437141</c:v>
                </c:pt>
                <c:pt idx="10">
                  <c:v>0.114558935379288</c:v>
                </c:pt>
                <c:pt idx="11">
                  <c:v>0.127552206616718</c:v>
                </c:pt>
                <c:pt idx="12">
                  <c:v>0.127552206616718</c:v>
                </c:pt>
                <c:pt idx="13">
                  <c:v>0.141783195430773</c:v>
                </c:pt>
                <c:pt idx="14">
                  <c:v>0.157315638883003</c:v>
                </c:pt>
                <c:pt idx="15">
                  <c:v>0.157315638883003</c:v>
                </c:pt>
                <c:pt idx="16">
                  <c:v>0.174204276415699</c:v>
                </c:pt>
                <c:pt idx="17">
                  <c:v>0.192491838743158</c:v>
                </c:pt>
                <c:pt idx="18">
                  <c:v>0.192491838743158</c:v>
                </c:pt>
                <c:pt idx="19">
                  <c:v>0.212205857056055</c:v>
                </c:pt>
                <c:pt idx="20">
                  <c:v>0.212205857056055</c:v>
                </c:pt>
                <c:pt idx="21">
                  <c:v>0.233355425979024</c:v>
                </c:pt>
                <c:pt idx="22">
                  <c:v>0.233355425979024</c:v>
                </c:pt>
                <c:pt idx="23">
                  <c:v>0.255928094165494</c:v>
                </c:pt>
                <c:pt idx="24">
                  <c:v>0.255928094165494</c:v>
                </c:pt>
                <c:pt idx="25">
                  <c:v>0.279887091840902</c:v>
                </c:pt>
                <c:pt idx="26">
                  <c:v>0.279887091840902</c:v>
                </c:pt>
                <c:pt idx="27">
                  <c:v>0.305169128831492</c:v>
                </c:pt>
                <c:pt idx="28">
                  <c:v>0.305169128831492</c:v>
                </c:pt>
                <c:pt idx="29">
                  <c:v>0.331683003030546</c:v>
                </c:pt>
                <c:pt idx="30">
                  <c:v>0.331683003030546</c:v>
                </c:pt>
                <c:pt idx="31">
                  <c:v>0.331683003030546</c:v>
                </c:pt>
                <c:pt idx="32">
                  <c:v>0.359309241935908</c:v>
                </c:pt>
                <c:pt idx="33">
                  <c:v>0.359309241935908</c:v>
                </c:pt>
                <c:pt idx="34">
                  <c:v>0.387900955008265</c:v>
                </c:pt>
                <c:pt idx="35">
                  <c:v>0.387900955008265</c:v>
                </c:pt>
                <c:pt idx="36">
                  <c:v>0.387900955008265</c:v>
                </c:pt>
                <c:pt idx="37">
                  <c:v>0.417286001813694</c:v>
                </c:pt>
                <c:pt idx="38">
                  <c:v>0.417286001813694</c:v>
                </c:pt>
                <c:pt idx="39">
                  <c:v>0.447270484435485</c:v>
                </c:pt>
                <c:pt idx="40">
                  <c:v>0.447270484435485</c:v>
                </c:pt>
                <c:pt idx="41">
                  <c:v>0.447270484435485</c:v>
                </c:pt>
                <c:pt idx="42">
                  <c:v>0.477643461492056</c:v>
                </c:pt>
                <c:pt idx="43">
                  <c:v>0.477643461492056</c:v>
                </c:pt>
                <c:pt idx="44">
                  <c:v>0.508182668316666</c:v>
                </c:pt>
                <c:pt idx="45">
                  <c:v>0.508182668316666</c:v>
                </c:pt>
                <c:pt idx="46">
                  <c:v>0.508182668316666</c:v>
                </c:pt>
                <c:pt idx="47">
                  <c:v>0.538660928581311</c:v>
                </c:pt>
                <c:pt idx="48">
                  <c:v>0.538660928581311</c:v>
                </c:pt>
                <c:pt idx="49">
                  <c:v>0.568852871407791</c:v>
                </c:pt>
                <c:pt idx="50">
                  <c:v>0.568852871407791</c:v>
                </c:pt>
                <c:pt idx="51">
                  <c:v>0.568852871407791</c:v>
                </c:pt>
                <c:pt idx="52">
                  <c:v>0.598541535799421</c:v>
                </c:pt>
                <c:pt idx="53">
                  <c:v>0.598541535799421</c:v>
                </c:pt>
                <c:pt idx="54">
                  <c:v>0.627524456158441</c:v>
                </c:pt>
                <c:pt idx="55">
                  <c:v>0.627524456158441</c:v>
                </c:pt>
                <c:pt idx="56">
                  <c:v>0.627524456158441</c:v>
                </c:pt>
                <c:pt idx="57">
                  <c:v>0.655618876823935</c:v>
                </c:pt>
                <c:pt idx="58">
                  <c:v>0.655618876823935</c:v>
                </c:pt>
                <c:pt idx="59">
                  <c:v>0.682665831478353</c:v>
                </c:pt>
                <c:pt idx="60">
                  <c:v>0.682665831478353</c:v>
                </c:pt>
                <c:pt idx="61">
                  <c:v>0.708532931694375</c:v>
                </c:pt>
                <c:pt idx="62">
                  <c:v>0.708532931694375</c:v>
                </c:pt>
                <c:pt idx="63">
                  <c:v>0.733115822605458</c:v>
                </c:pt>
                <c:pt idx="64">
                  <c:v>0.733115822605458</c:v>
                </c:pt>
                <c:pt idx="65">
                  <c:v>0.756338368371471</c:v>
                </c:pt>
                <c:pt idx="66">
                  <c:v>0.756338368371471</c:v>
                </c:pt>
                <c:pt idx="67">
                  <c:v>0.778151714719068</c:v>
                </c:pt>
                <c:pt idx="68">
                  <c:v>0.798532433893694</c:v>
                </c:pt>
                <c:pt idx="69">
                  <c:v>0.798532433893694</c:v>
                </c:pt>
                <c:pt idx="70">
                  <c:v>0.817479987183344</c:v>
                </c:pt>
                <c:pt idx="71">
                  <c:v>0.835013744135715</c:v>
                </c:pt>
                <c:pt idx="72">
                  <c:v>0.851169780824515</c:v>
                </c:pt>
                <c:pt idx="73">
                  <c:v>0.851169780824515</c:v>
                </c:pt>
                <c:pt idx="74">
                  <c:v>0.865997648478331</c:v>
                </c:pt>
                <c:pt idx="75">
                  <c:v>0.879557264962964</c:v>
                </c:pt>
                <c:pt idx="76">
                  <c:v>0.8919160406406</c:v>
                </c:pt>
                <c:pt idx="77">
                  <c:v>0.91332311692843</c:v>
                </c:pt>
                <c:pt idx="78">
                  <c:v>0.922522337651971</c:v>
                </c:pt>
                <c:pt idx="79">
                  <c:v>0.938286970155219</c:v>
                </c:pt>
                <c:pt idx="80">
                  <c:v>0.951014248576111</c:v>
                </c:pt>
                <c:pt idx="81">
                  <c:v>0.961225208463635</c:v>
                </c:pt>
                <c:pt idx="82">
                  <c:v>0.975856868773345</c:v>
                </c:pt>
                <c:pt idx="83">
                  <c:v>0.989593375032693</c:v>
                </c:pt>
                <c:pt idx="84">
                  <c:v>0.999976631763889</c:v>
                </c:pt>
                <c:pt idx="85">
                  <c:v>0.999982443391269</c:v>
                </c:pt>
                <c:pt idx="86">
                  <c:v>0.999973130711772</c:v>
                </c:pt>
                <c:pt idx="87">
                  <c:v>0.999962945524757</c:v>
                </c:pt>
                <c:pt idx="88">
                  <c:v>0.999953467765753</c:v>
                </c:pt>
                <c:pt idx="89">
                  <c:v>0.999941195812012</c:v>
                </c:pt>
                <c:pt idx="90">
                  <c:v>0.999933789411728</c:v>
                </c:pt>
                <c:pt idx="91">
                  <c:v>0.999925392751732</c:v>
                </c:pt>
                <c:pt idx="92">
                  <c:v>0.999915880249995</c:v>
                </c:pt>
                <c:pt idx="93">
                  <c:v>0.999905109635754</c:v>
                </c:pt>
                <c:pt idx="94">
                  <c:v>0.999892919821691</c:v>
                </c:pt>
                <c:pt idx="95">
                  <c:v>0.999879128494679</c:v>
                </c:pt>
                <c:pt idx="96">
                  <c:v>0.999863529389082</c:v>
                </c:pt>
                <c:pt idx="97">
                  <c:v>0.999863529389082</c:v>
                </c:pt>
                <c:pt idx="98">
                  <c:v>0.999845889201813</c:v>
                </c:pt>
                <c:pt idx="99">
                  <c:v>0.999845889201813</c:v>
                </c:pt>
                <c:pt idx="100">
                  <c:v>0.999825944103024</c:v>
                </c:pt>
                <c:pt idx="101">
                  <c:v>0.999825944103024</c:v>
                </c:pt>
                <c:pt idx="102">
                  <c:v>0.999803395790234</c:v>
                </c:pt>
                <c:pt idx="103">
                  <c:v>0.999803395790234</c:v>
                </c:pt>
                <c:pt idx="104">
                  <c:v>0.999777907026887</c:v>
                </c:pt>
                <c:pt idx="105">
                  <c:v>0.999777907026887</c:v>
                </c:pt>
                <c:pt idx="106">
                  <c:v>0.999749096598614</c:v>
                </c:pt>
                <c:pt idx="107">
                  <c:v>0.999749096598614</c:v>
                </c:pt>
                <c:pt idx="108">
                  <c:v>0.999749096598614</c:v>
                </c:pt>
                <c:pt idx="109">
                  <c:v>0.99971653361178</c:v>
                </c:pt>
                <c:pt idx="110">
                  <c:v>0.99971653361178</c:v>
                </c:pt>
                <c:pt idx="111">
                  <c:v>0.99971653361178</c:v>
                </c:pt>
                <c:pt idx="112">
                  <c:v>0.99971653361178</c:v>
                </c:pt>
                <c:pt idx="113">
                  <c:v>0.999679731049029</c:v>
                </c:pt>
                <c:pt idx="114">
                  <c:v>0.999679731049029</c:v>
                </c:pt>
                <c:pt idx="115">
                  <c:v>0.999679731049029</c:v>
                </c:pt>
                <c:pt idx="116">
                  <c:v>0.999638138485479</c:v>
                </c:pt>
                <c:pt idx="117">
                  <c:v>0.999638138485479</c:v>
                </c:pt>
                <c:pt idx="118">
                  <c:v>0.999638138485479</c:v>
                </c:pt>
                <c:pt idx="119">
                  <c:v>0.999638138485479</c:v>
                </c:pt>
                <c:pt idx="120">
                  <c:v>0.99959113385663</c:v>
                </c:pt>
                <c:pt idx="121">
                  <c:v>0.99959113385663</c:v>
                </c:pt>
                <c:pt idx="122">
                  <c:v>0.99959113385663</c:v>
                </c:pt>
                <c:pt idx="123">
                  <c:v>0.99959113385663</c:v>
                </c:pt>
                <c:pt idx="124">
                  <c:v>0.99959113385663</c:v>
                </c:pt>
                <c:pt idx="125">
                  <c:v>0.999538014154883</c:v>
                </c:pt>
                <c:pt idx="126">
                  <c:v>0.999538014154883</c:v>
                </c:pt>
                <c:pt idx="127">
                  <c:v>0.999538014154883</c:v>
                </c:pt>
                <c:pt idx="128">
                  <c:v>0.999538014154883</c:v>
                </c:pt>
                <c:pt idx="129">
                  <c:v>0.999538014154883</c:v>
                </c:pt>
                <c:pt idx="130">
                  <c:v>0.999477984915574</c:v>
                </c:pt>
                <c:pt idx="131">
                  <c:v>0.999477984915574</c:v>
                </c:pt>
                <c:pt idx="132">
                  <c:v>0.999477984915574</c:v>
                </c:pt>
                <c:pt idx="133">
                  <c:v>0.999477984915574</c:v>
                </c:pt>
                <c:pt idx="134">
                  <c:v>0.999477984915574</c:v>
                </c:pt>
                <c:pt idx="135">
                  <c:v>0.999477984915574</c:v>
                </c:pt>
                <c:pt idx="136">
                  <c:v>0.999477984915574</c:v>
                </c:pt>
                <c:pt idx="137">
                  <c:v>0.999410148335306</c:v>
                </c:pt>
                <c:pt idx="138">
                  <c:v>0.999410148335306</c:v>
                </c:pt>
                <c:pt idx="139">
                  <c:v>0.999410148335306</c:v>
                </c:pt>
                <c:pt idx="140">
                  <c:v>0.999410148335306</c:v>
                </c:pt>
                <c:pt idx="141">
                  <c:v>0.999410148335306</c:v>
                </c:pt>
                <c:pt idx="142">
                  <c:v>0.999410148335306</c:v>
                </c:pt>
                <c:pt idx="143">
                  <c:v>0.999333489844943</c:v>
                </c:pt>
                <c:pt idx="144">
                  <c:v>0.999333489844943</c:v>
                </c:pt>
                <c:pt idx="145">
                  <c:v>0.999333489844943</c:v>
                </c:pt>
                <c:pt idx="146">
                  <c:v>0.999333489844943</c:v>
                </c:pt>
                <c:pt idx="147">
                  <c:v>0.999333489844943</c:v>
                </c:pt>
                <c:pt idx="148">
                  <c:v>0.999333489844943</c:v>
                </c:pt>
                <c:pt idx="149">
                  <c:v>0.999333489844943</c:v>
                </c:pt>
                <c:pt idx="150">
                  <c:v>0.999333489844943</c:v>
                </c:pt>
                <c:pt idx="151">
                  <c:v>0.999246862936562</c:v>
                </c:pt>
                <c:pt idx="152">
                  <c:v>0.999246862936562</c:v>
                </c:pt>
                <c:pt idx="153">
                  <c:v>0.999246862936562</c:v>
                </c:pt>
                <c:pt idx="154">
                  <c:v>0.999246862936562</c:v>
                </c:pt>
                <c:pt idx="155">
                  <c:v>0.999246862936562</c:v>
                </c:pt>
                <c:pt idx="156">
                  <c:v>0.999246862936562</c:v>
                </c:pt>
                <c:pt idx="157">
                  <c:v>0.999246862936562</c:v>
                </c:pt>
                <c:pt idx="158">
                  <c:v>0.999246862936562</c:v>
                </c:pt>
                <c:pt idx="159">
                  <c:v>0.999246862936562</c:v>
                </c:pt>
                <c:pt idx="160">
                  <c:v>0.999148972017548</c:v>
                </c:pt>
                <c:pt idx="161">
                  <c:v>0.999148972017548</c:v>
                </c:pt>
                <c:pt idx="162">
                  <c:v>0.999148972017548</c:v>
                </c:pt>
                <c:pt idx="163">
                  <c:v>0.999148972017548</c:v>
                </c:pt>
                <c:pt idx="164">
                  <c:v>0.999148972017548</c:v>
                </c:pt>
                <c:pt idx="165">
                  <c:v>0.999148972017548</c:v>
                </c:pt>
                <c:pt idx="166">
                  <c:v>0.999148972017548</c:v>
                </c:pt>
                <c:pt idx="167">
                  <c:v>0.999148972017548</c:v>
                </c:pt>
                <c:pt idx="168">
                  <c:v>0.999148972017548</c:v>
                </c:pt>
                <c:pt idx="169">
                  <c:v>0.999038353035617</c:v>
                </c:pt>
                <c:pt idx="170">
                  <c:v>0.999038353035617</c:v>
                </c:pt>
                <c:pt idx="171">
                  <c:v>0.999038353035617</c:v>
                </c:pt>
                <c:pt idx="172">
                  <c:v>0.999038353035617</c:v>
                </c:pt>
                <c:pt idx="173">
                  <c:v>0.999038353035617</c:v>
                </c:pt>
                <c:pt idx="174">
                  <c:v>0.999038353035617</c:v>
                </c:pt>
                <c:pt idx="175">
                  <c:v>0.999038353035617</c:v>
                </c:pt>
                <c:pt idx="176">
                  <c:v>0.999038353035617</c:v>
                </c:pt>
                <c:pt idx="177">
                  <c:v>0.999038353035617</c:v>
                </c:pt>
                <c:pt idx="178">
                  <c:v>0.999038353035617</c:v>
                </c:pt>
                <c:pt idx="179">
                  <c:v>0.999038353035617</c:v>
                </c:pt>
                <c:pt idx="180">
                  <c:v>0.999038353035617</c:v>
                </c:pt>
                <c:pt idx="181">
                  <c:v>0.998913351585273</c:v>
                </c:pt>
                <c:pt idx="182">
                  <c:v>0.998913351585273</c:v>
                </c:pt>
                <c:pt idx="183">
                  <c:v>0.998913351585273</c:v>
                </c:pt>
                <c:pt idx="184">
                  <c:v>0.998913351585273</c:v>
                </c:pt>
                <c:pt idx="185">
                  <c:v>0.998913351585273</c:v>
                </c:pt>
                <c:pt idx="186">
                  <c:v>0.998913351585273</c:v>
                </c:pt>
                <c:pt idx="187">
                  <c:v>0.998913351585273</c:v>
                </c:pt>
                <c:pt idx="188">
                  <c:v>0.998913351585273</c:v>
                </c:pt>
                <c:pt idx="189">
                  <c:v>0.998913351585273</c:v>
                </c:pt>
                <c:pt idx="190">
                  <c:v>0.998913351585273</c:v>
                </c:pt>
                <c:pt idx="191">
                  <c:v>0.998913351585273</c:v>
                </c:pt>
                <c:pt idx="192">
                  <c:v>0.998913351585273</c:v>
                </c:pt>
                <c:pt idx="193">
                  <c:v>0.998772098168676</c:v>
                </c:pt>
                <c:pt idx="194">
                  <c:v>0.998772098168676</c:v>
                </c:pt>
                <c:pt idx="195">
                  <c:v>0.998772098168676</c:v>
                </c:pt>
                <c:pt idx="196">
                  <c:v>0.998772098168676</c:v>
                </c:pt>
                <c:pt idx="197">
                  <c:v>0.998772098168676</c:v>
                </c:pt>
                <c:pt idx="198">
                  <c:v>0.998772098168676</c:v>
                </c:pt>
                <c:pt idx="199">
                  <c:v>0.998772098168676</c:v>
                </c:pt>
                <c:pt idx="200">
                  <c:v>0.998772098168676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titrate!$R$16</c:f>
              <c:strCache>
                <c:ptCount val="1"/>
                <c:pt idx="0">
                  <c:v>a2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titrate!$R$17:$R$217</c:f>
              <c:numCache>
                <c:formatCode>General</c:formatCode>
                <c:ptCount val="201"/>
                <c:pt idx="0">
                  <c:v>9.999999999999E-14</c:v>
                </c:pt>
                <c:pt idx="1">
                  <c:v>9.999999999999E-14</c:v>
                </c:pt>
                <c:pt idx="2">
                  <c:v>1.270087023488E-13</c:v>
                </c:pt>
                <c:pt idx="3">
                  <c:v>1.61205405606461E-13</c:v>
                </c:pt>
                <c:pt idx="4">
                  <c:v>2.04458374512534E-13</c:v>
                </c:pt>
                <c:pt idx="5">
                  <c:v>2.59103070790031E-13</c:v>
                </c:pt>
                <c:pt idx="6">
                  <c:v>3.2805160879148E-13</c:v>
                </c:pt>
                <c:pt idx="7">
                  <c:v>4.14924989245589E-13</c:v>
                </c:pt>
                <c:pt idx="8">
                  <c:v>5.24211779702143E-13</c:v>
                </c:pt>
                <c:pt idx="9">
                  <c:v>6.61457112977878E-13</c:v>
                </c:pt>
                <c:pt idx="10">
                  <c:v>8.33485940366544E-13</c:v>
                </c:pt>
                <c:pt idx="11">
                  <c:v>1.04866434919083E-12</c:v>
                </c:pt>
                <c:pt idx="12">
                  <c:v>1.04866434919083E-12</c:v>
                </c:pt>
                <c:pt idx="13">
                  <c:v>1.31720237747104E-12</c:v>
                </c:pt>
                <c:pt idx="14">
                  <c:v>1.65150108190427E-12</c:v>
                </c:pt>
                <c:pt idx="15">
                  <c:v>1.65150108190427E-12</c:v>
                </c:pt>
                <c:pt idx="16">
                  <c:v>2.06654560788487E-12</c:v>
                </c:pt>
                <c:pt idx="17">
                  <c:v>2.58034467578144E-12</c:v>
                </c:pt>
                <c:pt idx="18">
                  <c:v>2.58034467578144E-12</c:v>
                </c:pt>
                <c:pt idx="19">
                  <c:v>3.21441529298904E-12</c:v>
                </c:pt>
                <c:pt idx="20">
                  <c:v>3.21441529298904E-12</c:v>
                </c:pt>
                <c:pt idx="21">
                  <c:v>3.99430975370151E-12</c:v>
                </c:pt>
                <c:pt idx="22">
                  <c:v>3.99430975370151E-12</c:v>
                </c:pt>
                <c:pt idx="23">
                  <c:v>4.95018030758301E-12</c:v>
                </c:pt>
                <c:pt idx="24">
                  <c:v>4.95018030758301E-12</c:v>
                </c:pt>
                <c:pt idx="25">
                  <c:v>6.11737555704241E-12</c:v>
                </c:pt>
                <c:pt idx="26">
                  <c:v>6.11737555704241E-12</c:v>
                </c:pt>
                <c:pt idx="27">
                  <c:v>7.53706203840742E-12</c:v>
                </c:pt>
                <c:pt idx="28">
                  <c:v>7.53706203840742E-12</c:v>
                </c:pt>
                <c:pt idx="29">
                  <c:v>9.25686493803712E-12</c:v>
                </c:pt>
                <c:pt idx="30">
                  <c:v>9.25686493803712E-12</c:v>
                </c:pt>
                <c:pt idx="31">
                  <c:v>9.25686493803712E-12</c:v>
                </c:pt>
                <c:pt idx="32">
                  <c:v>1.13315238360741E-11</c:v>
                </c:pt>
                <c:pt idx="33">
                  <c:v>1.13315238360741E-11</c:v>
                </c:pt>
                <c:pt idx="34">
                  <c:v>1.38235629881939E-11</c:v>
                </c:pt>
                <c:pt idx="35">
                  <c:v>1.38235629881939E-11</c:v>
                </c:pt>
                <c:pt idx="36">
                  <c:v>1.38235629881939E-11</c:v>
                </c:pt>
                <c:pt idx="37">
                  <c:v>1.68039809845541E-11</c:v>
                </c:pt>
                <c:pt idx="38">
                  <c:v>1.68039809845541E-11</c:v>
                </c:pt>
                <c:pt idx="39">
                  <c:v>2.0352971446979E-11</c:v>
                </c:pt>
                <c:pt idx="40">
                  <c:v>2.0352971446979E-11</c:v>
                </c:pt>
                <c:pt idx="41">
                  <c:v>2.0352971446979E-11</c:v>
                </c:pt>
                <c:pt idx="42">
                  <c:v>2.45606942537254E-11</c:v>
                </c:pt>
                <c:pt idx="43">
                  <c:v>2.45606942537254E-11</c:v>
                </c:pt>
                <c:pt idx="44">
                  <c:v>2.95281249064536E-11</c:v>
                </c:pt>
                <c:pt idx="45">
                  <c:v>2.95281249064536E-11</c:v>
                </c:pt>
                <c:pt idx="46">
                  <c:v>2.95281249064536E-11</c:v>
                </c:pt>
                <c:pt idx="47">
                  <c:v>3.53680172515153E-11</c:v>
                </c:pt>
                <c:pt idx="48">
                  <c:v>3.53680172515153E-11</c:v>
                </c:pt>
                <c:pt idx="49">
                  <c:v>4.22060210506443E-11</c:v>
                </c:pt>
                <c:pt idx="50">
                  <c:v>4.22060210506443E-11</c:v>
                </c:pt>
                <c:pt idx="51">
                  <c:v>4.22060210506443E-11</c:v>
                </c:pt>
                <c:pt idx="52">
                  <c:v>5.01820002802966E-11</c:v>
                </c:pt>
                <c:pt idx="53">
                  <c:v>5.01820002802966E-11</c:v>
                </c:pt>
                <c:pt idx="54">
                  <c:v>5.9451600275289E-11</c:v>
                </c:pt>
                <c:pt idx="55">
                  <c:v>5.9451600275289E-11</c:v>
                </c:pt>
                <c:pt idx="56">
                  <c:v>5.9451600275289E-11</c:v>
                </c:pt>
                <c:pt idx="57">
                  <c:v>7.01881120715268E-11</c:v>
                </c:pt>
                <c:pt idx="58">
                  <c:v>7.01881120715268E-11</c:v>
                </c:pt>
                <c:pt idx="59">
                  <c:v>8.25846810713205E-11</c:v>
                </c:pt>
                <c:pt idx="60">
                  <c:v>8.25846810713205E-11</c:v>
                </c:pt>
                <c:pt idx="61">
                  <c:v>9.68569052527213E-11</c:v>
                </c:pt>
                <c:pt idx="62">
                  <c:v>9.68569052527213E-11</c:v>
                </c:pt>
                <c:pt idx="63">
                  <c:v>1.13245866490267E-10</c:v>
                </c:pt>
                <c:pt idx="64">
                  <c:v>1.13245866490267E-10</c:v>
                </c:pt>
                <c:pt idx="65">
                  <c:v>1.32021638024154E-10</c:v>
                </c:pt>
                <c:pt idx="66">
                  <c:v>1.32021638024154E-10</c:v>
                </c:pt>
                <c:pt idx="67">
                  <c:v>1.53487312410063E-10</c:v>
                </c:pt>
                <c:pt idx="68">
                  <c:v>1.77983597857008E-10</c:v>
                </c:pt>
                <c:pt idx="69">
                  <c:v>1.77983597857008E-10</c:v>
                </c:pt>
                <c:pt idx="70">
                  <c:v>2.05894036912713E-10</c:v>
                </c:pt>
                <c:pt idx="71">
                  <c:v>2.3765090996722E-10</c:v>
                </c:pt>
                <c:pt idx="72">
                  <c:v>2.73741896857671E-10</c:v>
                </c:pt>
                <c:pt idx="73">
                  <c:v>2.73741896857671E-10</c:v>
                </c:pt>
                <c:pt idx="74">
                  <c:v>3.14717582755337E-10</c:v>
                </c:pt>
                <c:pt idx="75">
                  <c:v>3.6119990930142E-10</c:v>
                </c:pt>
                <c:pt idx="76">
                  <c:v>4.13891688502585E-10</c:v>
                </c:pt>
                <c:pt idx="77">
                  <c:v>5.41184833798445E-10</c:v>
                </c:pt>
                <c:pt idx="78">
                  <c:v>6.17699537799157E-10</c:v>
                </c:pt>
                <c:pt idx="79">
                  <c:v>8.02221888544762E-10</c:v>
                </c:pt>
                <c:pt idx="80">
                  <c:v>1.03825560055514E-9</c:v>
                </c:pt>
                <c:pt idx="81">
                  <c:v>1.33998780828664E-9</c:v>
                </c:pt>
                <c:pt idx="82">
                  <c:v>2.21808758823492E-9</c:v>
                </c:pt>
                <c:pt idx="83">
                  <c:v>5.29180552537812E-9</c:v>
                </c:pt>
                <c:pt idx="84">
                  <c:v>2.72381169021967E-6</c:v>
                </c:pt>
                <c:pt idx="85">
                  <c:v>1.33416468582387E-5</c:v>
                </c:pt>
                <c:pt idx="86">
                  <c:v>2.4581109866909E-5</c:v>
                </c:pt>
                <c:pt idx="87">
                  <c:v>3.54678382516414E-5</c:v>
                </c:pt>
                <c:pt idx="88">
                  <c:v>4.52886150022576E-5</c:v>
                </c:pt>
                <c:pt idx="89">
                  <c:v>5.78285291228664E-5</c:v>
                </c:pt>
                <c:pt idx="90">
                  <c:v>6.53458704785472E-5</c:v>
                </c:pt>
                <c:pt idx="91">
                  <c:v>7.38403453162376E-5</c:v>
                </c:pt>
                <c:pt idx="92">
                  <c:v>8.34389452859149E-5</c:v>
                </c:pt>
                <c:pt idx="93">
                  <c:v>9.42851607763668E-5</c:v>
                </c:pt>
                <c:pt idx="94">
                  <c:v>0.000106541122895913</c:v>
                </c:pt>
                <c:pt idx="95">
                  <c:v>0.000120390023115078</c:v>
                </c:pt>
                <c:pt idx="96">
                  <c:v>0.000136038846446344</c:v>
                </c:pt>
                <c:pt idx="97">
                  <c:v>0.000136038846446344</c:v>
                </c:pt>
                <c:pt idx="98">
                  <c:v>0.000153721458638614</c:v>
                </c:pt>
                <c:pt idx="99">
                  <c:v>0.000153721458638614</c:v>
                </c:pt>
                <c:pt idx="100">
                  <c:v>0.000173702093047893</c:v>
                </c:pt>
                <c:pt idx="101">
                  <c:v>0.000173702093047893</c:v>
                </c:pt>
                <c:pt idx="102">
                  <c:v>0.000196279288681779</c:v>
                </c:pt>
                <c:pt idx="103">
                  <c:v>0.000196279288681779</c:v>
                </c:pt>
                <c:pt idx="104">
                  <c:v>0.000221790337482428</c:v>
                </c:pt>
                <c:pt idx="105">
                  <c:v>0.000221790337482428</c:v>
                </c:pt>
                <c:pt idx="106">
                  <c:v>0.000250616306298211</c:v>
                </c:pt>
                <c:pt idx="107">
                  <c:v>0.000250616306298211</c:v>
                </c:pt>
                <c:pt idx="108">
                  <c:v>0.000250616306298211</c:v>
                </c:pt>
                <c:pt idx="109">
                  <c:v>0.000283187707294651</c:v>
                </c:pt>
                <c:pt idx="110">
                  <c:v>0.000283187707294651</c:v>
                </c:pt>
                <c:pt idx="111">
                  <c:v>0.000283187707294651</c:v>
                </c:pt>
                <c:pt idx="112">
                  <c:v>0.000283187707294651</c:v>
                </c:pt>
                <c:pt idx="113">
                  <c:v>0.000319990899877216</c:v>
                </c:pt>
                <c:pt idx="114">
                  <c:v>0.000319990899877216</c:v>
                </c:pt>
                <c:pt idx="115">
                  <c:v>0.000319990899877216</c:v>
                </c:pt>
                <c:pt idx="116">
                  <c:v>0.000361575317658611</c:v>
                </c:pt>
                <c:pt idx="117">
                  <c:v>0.000361575317658611</c:v>
                </c:pt>
                <c:pt idx="118">
                  <c:v>0.000361575317658611</c:v>
                </c:pt>
                <c:pt idx="119">
                  <c:v>0.000361575317658611</c:v>
                </c:pt>
                <c:pt idx="120">
                  <c:v>0.00040856162572925</c:v>
                </c:pt>
                <c:pt idx="121">
                  <c:v>0.00040856162572925</c:v>
                </c:pt>
                <c:pt idx="122">
                  <c:v>0.00040856162572925</c:v>
                </c:pt>
                <c:pt idx="123">
                  <c:v>0.00040856162572925</c:v>
                </c:pt>
                <c:pt idx="124">
                  <c:v>0.00040856162572925</c:v>
                </c:pt>
                <c:pt idx="125">
                  <c:v>0.000461650926619964</c:v>
                </c:pt>
                <c:pt idx="126">
                  <c:v>0.000461650926619964</c:v>
                </c:pt>
                <c:pt idx="127">
                  <c:v>0.000461650926619964</c:v>
                </c:pt>
                <c:pt idx="128">
                  <c:v>0.000461650926619964</c:v>
                </c:pt>
                <c:pt idx="129">
                  <c:v>0.000461650926619964</c:v>
                </c:pt>
                <c:pt idx="130">
                  <c:v>0.000521635148030069</c:v>
                </c:pt>
                <c:pt idx="131">
                  <c:v>0.000521635148030069</c:v>
                </c:pt>
                <c:pt idx="132">
                  <c:v>0.000521635148030069</c:v>
                </c:pt>
                <c:pt idx="133">
                  <c:v>0.000521635148030069</c:v>
                </c:pt>
                <c:pt idx="134">
                  <c:v>0.000521635148030069</c:v>
                </c:pt>
                <c:pt idx="135">
                  <c:v>0.000521635148030069</c:v>
                </c:pt>
                <c:pt idx="136">
                  <c:v>0.000521635148030069</c:v>
                </c:pt>
                <c:pt idx="137">
                  <c:v>0.000589408761791383</c:v>
                </c:pt>
                <c:pt idx="138">
                  <c:v>0.000589408761791383</c:v>
                </c:pt>
                <c:pt idx="139">
                  <c:v>0.000589408761791383</c:v>
                </c:pt>
                <c:pt idx="140">
                  <c:v>0.000589408761791383</c:v>
                </c:pt>
                <c:pt idx="141">
                  <c:v>0.000589408761791383</c:v>
                </c:pt>
                <c:pt idx="142">
                  <c:v>0.000589408761791383</c:v>
                </c:pt>
                <c:pt idx="143">
                  <c:v>0.000665982001817886</c:v>
                </c:pt>
                <c:pt idx="144">
                  <c:v>0.000665982001817886</c:v>
                </c:pt>
                <c:pt idx="145">
                  <c:v>0.000665982001817886</c:v>
                </c:pt>
                <c:pt idx="146">
                  <c:v>0.000665982001817886</c:v>
                </c:pt>
                <c:pt idx="147">
                  <c:v>0.000665982001817886</c:v>
                </c:pt>
                <c:pt idx="148">
                  <c:v>0.000665982001817886</c:v>
                </c:pt>
                <c:pt idx="149">
                  <c:v>0.000665982001817886</c:v>
                </c:pt>
                <c:pt idx="150">
                  <c:v>0.000665982001817886</c:v>
                </c:pt>
                <c:pt idx="151">
                  <c:v>0.000752495769127362</c:v>
                </c:pt>
                <c:pt idx="152">
                  <c:v>0.000752495769127362</c:v>
                </c:pt>
                <c:pt idx="153">
                  <c:v>0.000752495769127362</c:v>
                </c:pt>
                <c:pt idx="154">
                  <c:v>0.000752495769127362</c:v>
                </c:pt>
                <c:pt idx="155">
                  <c:v>0.000752495769127362</c:v>
                </c:pt>
                <c:pt idx="156">
                  <c:v>0.000752495769127362</c:v>
                </c:pt>
                <c:pt idx="157">
                  <c:v>0.000752495769127362</c:v>
                </c:pt>
                <c:pt idx="158">
                  <c:v>0.000752495769127362</c:v>
                </c:pt>
                <c:pt idx="159">
                  <c:v>0.000752495769127362</c:v>
                </c:pt>
                <c:pt idx="160">
                  <c:v>0.00085023843459417</c:v>
                </c:pt>
                <c:pt idx="161">
                  <c:v>0.00085023843459417</c:v>
                </c:pt>
                <c:pt idx="162">
                  <c:v>0.00085023843459417</c:v>
                </c:pt>
                <c:pt idx="163">
                  <c:v>0.00085023843459417</c:v>
                </c:pt>
                <c:pt idx="164">
                  <c:v>0.00085023843459417</c:v>
                </c:pt>
                <c:pt idx="165">
                  <c:v>0.00085023843459417</c:v>
                </c:pt>
                <c:pt idx="166">
                  <c:v>0.00085023843459417</c:v>
                </c:pt>
                <c:pt idx="167">
                  <c:v>0.00085023843459417</c:v>
                </c:pt>
                <c:pt idx="168">
                  <c:v>0.00085023843459417</c:v>
                </c:pt>
                <c:pt idx="169">
                  <c:v>0.000960664775079827</c:v>
                </c:pt>
                <c:pt idx="170">
                  <c:v>0.000960664775079827</c:v>
                </c:pt>
                <c:pt idx="171">
                  <c:v>0.000960664775079827</c:v>
                </c:pt>
                <c:pt idx="172">
                  <c:v>0.000960664775079827</c:v>
                </c:pt>
                <c:pt idx="173">
                  <c:v>0.000960664775079827</c:v>
                </c:pt>
                <c:pt idx="174">
                  <c:v>0.000960664775079827</c:v>
                </c:pt>
                <c:pt idx="175">
                  <c:v>0.000960664775079827</c:v>
                </c:pt>
                <c:pt idx="176">
                  <c:v>0.000960664775079827</c:v>
                </c:pt>
                <c:pt idx="177">
                  <c:v>0.000960664775079827</c:v>
                </c:pt>
                <c:pt idx="178">
                  <c:v>0.000960664775079827</c:v>
                </c:pt>
                <c:pt idx="179">
                  <c:v>0.000960664775079827</c:v>
                </c:pt>
                <c:pt idx="180">
                  <c:v>0.000960664775079827</c:v>
                </c:pt>
                <c:pt idx="181">
                  <c:v>0.00108541730615948</c:v>
                </c:pt>
                <c:pt idx="182">
                  <c:v>0.00108541730615948</c:v>
                </c:pt>
                <c:pt idx="183">
                  <c:v>0.00108541730615948</c:v>
                </c:pt>
                <c:pt idx="184">
                  <c:v>0.00108541730615948</c:v>
                </c:pt>
                <c:pt idx="185">
                  <c:v>0.00108541730615948</c:v>
                </c:pt>
                <c:pt idx="186">
                  <c:v>0.00108541730615948</c:v>
                </c:pt>
                <c:pt idx="187">
                  <c:v>0.00108541730615948</c:v>
                </c:pt>
                <c:pt idx="188">
                  <c:v>0.00108541730615948</c:v>
                </c:pt>
                <c:pt idx="189">
                  <c:v>0.00108541730615948</c:v>
                </c:pt>
                <c:pt idx="190">
                  <c:v>0.00108541730615948</c:v>
                </c:pt>
                <c:pt idx="191">
                  <c:v>0.00108541730615948</c:v>
                </c:pt>
                <c:pt idx="192">
                  <c:v>0.00108541730615948</c:v>
                </c:pt>
                <c:pt idx="193">
                  <c:v>0.00122635030497057</c:v>
                </c:pt>
                <c:pt idx="194">
                  <c:v>0.00122635030497057</c:v>
                </c:pt>
                <c:pt idx="195">
                  <c:v>0.00122635030497057</c:v>
                </c:pt>
                <c:pt idx="196">
                  <c:v>0.00122635030497057</c:v>
                </c:pt>
                <c:pt idx="197">
                  <c:v>0.00122635030497057</c:v>
                </c:pt>
                <c:pt idx="198">
                  <c:v>0.00122635030497057</c:v>
                </c:pt>
                <c:pt idx="199">
                  <c:v>0.00122635030497057</c:v>
                </c:pt>
                <c:pt idx="200">
                  <c:v>0.00122635030497057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titrate!$S$16</c:f>
              <c:strCache>
                <c:ptCount val="1"/>
                <c:pt idx="0">
                  <c:v>a3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titrate!$S$17:$S$217</c:f>
              <c:numCache>
                <c:formatCode>General</c:formatCode>
                <c:ptCount val="201"/>
                <c:pt idx="0">
                  <c:v>2.42190076771824E-25</c:v>
                </c:pt>
                <c:pt idx="1">
                  <c:v>2.42190076771824E-25</c:v>
                </c:pt>
                <c:pt idx="2">
                  <c:v>3.47591415421034E-25</c:v>
                </c:pt>
                <c:pt idx="3">
                  <c:v>4.98533540319388E-25</c:v>
                </c:pt>
                <c:pt idx="4">
                  <c:v>7.14494522023276E-25</c:v>
                </c:pt>
                <c:pt idx="5">
                  <c:v>1.02316524152827E-24</c:v>
                </c:pt>
                <c:pt idx="6">
                  <c:v>1.46384336357973E-24</c:v>
                </c:pt>
                <c:pt idx="7">
                  <c:v>2.09219059715332E-24</c:v>
                </c:pt>
                <c:pt idx="8">
                  <c:v>2.98687913203693E-24</c:v>
                </c:pt>
                <c:pt idx="9">
                  <c:v>4.2588444880631E-24</c:v>
                </c:pt>
                <c:pt idx="10">
                  <c:v>6.06411722043904E-24</c:v>
                </c:pt>
                <c:pt idx="11">
                  <c:v>8.62154365206958E-24</c:v>
                </c:pt>
                <c:pt idx="12">
                  <c:v>8.62154365206958E-24</c:v>
                </c:pt>
                <c:pt idx="13">
                  <c:v>1.22371491060273E-23</c:v>
                </c:pt>
                <c:pt idx="14">
                  <c:v>1.7337474156396E-23</c:v>
                </c:pt>
                <c:pt idx="15">
                  <c:v>1.7337474156396E-23</c:v>
                </c:pt>
                <c:pt idx="16">
                  <c:v>2.45149593186645E-23</c:v>
                </c:pt>
                <c:pt idx="17">
                  <c:v>3.458940747466E-23</c:v>
                </c:pt>
                <c:pt idx="18">
                  <c:v>3.458940747466E-23</c:v>
                </c:pt>
                <c:pt idx="19">
                  <c:v>4.86907657457938E-23</c:v>
                </c:pt>
                <c:pt idx="20">
                  <c:v>4.86907657457938E-23</c:v>
                </c:pt>
                <c:pt idx="21">
                  <c:v>6.83699997185803E-23</c:v>
                </c:pt>
                <c:pt idx="22">
                  <c:v>6.83699997185803E-23</c:v>
                </c:pt>
                <c:pt idx="23">
                  <c:v>9.57467571408442E-23</c:v>
                </c:pt>
                <c:pt idx="24">
                  <c:v>9.57467571408442E-23</c:v>
                </c:pt>
                <c:pt idx="25">
                  <c:v>1.33704928868861E-22</c:v>
                </c:pt>
                <c:pt idx="26">
                  <c:v>1.33704928868861E-22</c:v>
                </c:pt>
                <c:pt idx="27">
                  <c:v>1.86150232129705E-22</c:v>
                </c:pt>
                <c:pt idx="28">
                  <c:v>1.86150232129705E-22</c:v>
                </c:pt>
                <c:pt idx="29">
                  <c:v>2.58347722669315E-22</c:v>
                </c:pt>
                <c:pt idx="30">
                  <c:v>2.58347722669315E-22</c:v>
                </c:pt>
                <c:pt idx="31">
                  <c:v>2.58347722669315E-22</c:v>
                </c:pt>
                <c:pt idx="32">
                  <c:v>3.57361897388713E-22</c:v>
                </c:pt>
                <c:pt idx="33">
                  <c:v>3.57361897388713E-22</c:v>
                </c:pt>
                <c:pt idx="34">
                  <c:v>4.92628056779322E-22</c:v>
                </c:pt>
                <c:pt idx="35">
                  <c:v>4.92628056779322E-22</c:v>
                </c:pt>
                <c:pt idx="36">
                  <c:v>4.92628056779322E-22</c:v>
                </c:pt>
                <c:pt idx="37">
                  <c:v>6.766912278436E-22</c:v>
                </c:pt>
                <c:pt idx="38">
                  <c:v>6.766912278436E-22</c:v>
                </c:pt>
                <c:pt idx="39">
                  <c:v>9.26158691746385E-22</c:v>
                </c:pt>
                <c:pt idx="40">
                  <c:v>9.26158691746385E-22</c:v>
                </c:pt>
                <c:pt idx="41">
                  <c:v>9.26158691746385E-22</c:v>
                </c:pt>
                <c:pt idx="42">
                  <c:v>1.26292465166513E-21</c:v>
                </c:pt>
                <c:pt idx="43">
                  <c:v>1.26292465166513E-21</c:v>
                </c:pt>
                <c:pt idx="44">
                  <c:v>1.71574163160521E-21</c:v>
                </c:pt>
                <c:pt idx="45">
                  <c:v>1.71574163160521E-21</c:v>
                </c:pt>
                <c:pt idx="46">
                  <c:v>1.71574163160521E-21</c:v>
                </c:pt>
                <c:pt idx="47">
                  <c:v>2.32223385423185E-21</c:v>
                </c:pt>
                <c:pt idx="48">
                  <c:v>2.32223385423185E-21</c:v>
                </c:pt>
                <c:pt idx="49">
                  <c:v>3.13147441537733E-21</c:v>
                </c:pt>
                <c:pt idx="50">
                  <c:v>3.13147441537733E-21</c:v>
                </c:pt>
                <c:pt idx="51">
                  <c:v>3.13147441537733E-21</c:v>
                </c:pt>
                <c:pt idx="52">
                  <c:v>4.20728220434743E-21</c:v>
                </c:pt>
                <c:pt idx="53">
                  <c:v>4.20728220434743E-21</c:v>
                </c:pt>
                <c:pt idx="54">
                  <c:v>5.63243829081991E-21</c:v>
                </c:pt>
                <c:pt idx="55">
                  <c:v>5.63243829081991E-21</c:v>
                </c:pt>
                <c:pt idx="56">
                  <c:v>5.63243829081991E-21</c:v>
                </c:pt>
                <c:pt idx="57">
                  <c:v>7.51407753850896E-21</c:v>
                </c:pt>
                <c:pt idx="58">
                  <c:v>7.51407753850896E-21</c:v>
                </c:pt>
                <c:pt idx="59">
                  <c:v>9.99058284912563E-21</c:v>
                </c:pt>
                <c:pt idx="60">
                  <c:v>9.99058284912563E-21</c:v>
                </c:pt>
                <c:pt idx="61">
                  <c:v>1.3240400940434E-20</c:v>
                </c:pt>
                <c:pt idx="62">
                  <c:v>1.3240400940434E-20</c:v>
                </c:pt>
                <c:pt idx="63">
                  <c:v>1.74933153557555E-20</c:v>
                </c:pt>
                <c:pt idx="64">
                  <c:v>1.74933153557555E-20</c:v>
                </c:pt>
                <c:pt idx="65">
                  <c:v>2.30448614475425E-20</c:v>
                </c:pt>
                <c:pt idx="66">
                  <c:v>2.30448614475425E-20</c:v>
                </c:pt>
                <c:pt idx="67">
                  <c:v>3.02747582833118E-20</c:v>
                </c:pt>
                <c:pt idx="68">
                  <c:v>3.96704751886664E-20</c:v>
                </c:pt>
                <c:pt idx="69">
                  <c:v>3.96704751886664E-20</c:v>
                </c:pt>
                <c:pt idx="70">
                  <c:v>5.18573605480886E-20</c:v>
                </c:pt>
                <c:pt idx="71">
                  <c:v>6.76371561604721E-20</c:v>
                </c:pt>
                <c:pt idx="72">
                  <c:v>8.80372256903294E-20</c:v>
                </c:pt>
                <c:pt idx="73">
                  <c:v>8.80372256903294E-20</c:v>
                </c:pt>
                <c:pt idx="74">
                  <c:v>1.14373470955032E-19</c:v>
                </c:pt>
                <c:pt idx="75">
                  <c:v>1.48330733741194E-19</c:v>
                </c:pt>
                <c:pt idx="76">
                  <c:v>1.92065533083679E-19</c:v>
                </c:pt>
                <c:pt idx="77">
                  <c:v>3.20676241414353E-19</c:v>
                </c:pt>
                <c:pt idx="78">
                  <c:v>4.13597268515395E-19</c:v>
                </c:pt>
                <c:pt idx="79">
                  <c:v>6.85888197247227E-19</c:v>
                </c:pt>
                <c:pt idx="80">
                  <c:v>1.1335000434516E-18</c:v>
                </c:pt>
                <c:pt idx="81">
                  <c:v>1.86799858196267E-18</c:v>
                </c:pt>
                <c:pt idx="82">
                  <c:v>5.04163336500993E-18</c:v>
                </c:pt>
                <c:pt idx="83">
                  <c:v>2.82976891569199E-17</c:v>
                </c:pt>
                <c:pt idx="84">
                  <c:v>7.41932350028065E-12</c:v>
                </c:pt>
                <c:pt idx="85">
                  <c:v>1.78002666013111E-10</c:v>
                </c:pt>
                <c:pt idx="86">
                  <c:v>6.04247197981173E-10</c:v>
                </c:pt>
                <c:pt idx="87">
                  <c:v>1.25801416529934E-9</c:v>
                </c:pt>
                <c:pt idx="88">
                  <c:v>2.05115409360548E-9</c:v>
                </c:pt>
                <c:pt idx="89">
                  <c:v>3.3443354414442E-9</c:v>
                </c:pt>
                <c:pt idx="90">
                  <c:v>4.27036553201308E-9</c:v>
                </c:pt>
                <c:pt idx="91">
                  <c:v>5.45280341507935E-9</c:v>
                </c:pt>
                <c:pt idx="92">
                  <c:v>6.96264328623851E-9</c:v>
                </c:pt>
                <c:pt idx="93">
                  <c:v>8.89053516874584E-9</c:v>
                </c:pt>
                <c:pt idx="94">
                  <c:v>1.13522264663562E-8</c:v>
                </c:pt>
                <c:pt idx="95">
                  <c:v>1.44955097597341E-8</c:v>
                </c:pt>
                <c:pt idx="96">
                  <c:v>1.85090936897753E-8</c:v>
                </c:pt>
                <c:pt idx="97">
                  <c:v>1.85090936897753E-8</c:v>
                </c:pt>
                <c:pt idx="98">
                  <c:v>2.36339290896593E-8</c:v>
                </c:pt>
                <c:pt idx="99">
                  <c:v>2.36339290896593E-8</c:v>
                </c:pt>
                <c:pt idx="100">
                  <c:v>3.01776697305926E-8</c:v>
                </c:pt>
                <c:pt idx="101">
                  <c:v>3.01776697305926E-8</c:v>
                </c:pt>
                <c:pt idx="102">
                  <c:v>3.85331349419701E-8</c:v>
                </c:pt>
                <c:pt idx="103">
                  <c:v>3.85331349419701E-8</c:v>
                </c:pt>
                <c:pt idx="104">
                  <c:v>4.92018811926462E-8</c:v>
                </c:pt>
                <c:pt idx="105">
                  <c:v>4.92018811926462E-8</c:v>
                </c:pt>
                <c:pt idx="106">
                  <c:v>6.28242958120678E-8</c:v>
                </c:pt>
                <c:pt idx="107">
                  <c:v>6.28242958120678E-8</c:v>
                </c:pt>
                <c:pt idx="108">
                  <c:v>6.28242958120678E-8</c:v>
                </c:pt>
                <c:pt idx="109">
                  <c:v>8.02180166742576E-8</c:v>
                </c:pt>
                <c:pt idx="110">
                  <c:v>8.02180166742576E-8</c:v>
                </c:pt>
                <c:pt idx="111">
                  <c:v>8.02180166742576E-8</c:v>
                </c:pt>
                <c:pt idx="112">
                  <c:v>8.02180166742576E-8</c:v>
                </c:pt>
                <c:pt idx="113">
                  <c:v>1.02426980185725E-7</c:v>
                </c:pt>
                <c:pt idx="114">
                  <c:v>1.02426980185725E-7</c:v>
                </c:pt>
                <c:pt idx="115">
                  <c:v>1.02426980185725E-7</c:v>
                </c:pt>
                <c:pt idx="116">
                  <c:v>1.30784036049286E-7</c:v>
                </c:pt>
                <c:pt idx="117">
                  <c:v>1.30784036049286E-7</c:v>
                </c:pt>
                <c:pt idx="118">
                  <c:v>1.30784036049286E-7</c:v>
                </c:pt>
                <c:pt idx="119">
                  <c:v>1.30784036049286E-7</c:v>
                </c:pt>
                <c:pt idx="120">
                  <c:v>1.66990878935176E-7</c:v>
                </c:pt>
                <c:pt idx="121">
                  <c:v>1.66990878935176E-7</c:v>
                </c:pt>
                <c:pt idx="122">
                  <c:v>1.66990878935176E-7</c:v>
                </c:pt>
                <c:pt idx="123">
                  <c:v>1.66990878935176E-7</c:v>
                </c:pt>
                <c:pt idx="124">
                  <c:v>1.66990878935176E-7</c:v>
                </c:pt>
                <c:pt idx="125">
                  <c:v>2.13220082709178E-7</c:v>
                </c:pt>
                <c:pt idx="126">
                  <c:v>2.13220082709178E-7</c:v>
                </c:pt>
                <c:pt idx="127">
                  <c:v>2.13220082709178E-7</c:v>
                </c:pt>
                <c:pt idx="128">
                  <c:v>2.13220082709178E-7</c:v>
                </c:pt>
                <c:pt idx="129">
                  <c:v>2.13220082709178E-7</c:v>
                </c:pt>
                <c:pt idx="130">
                  <c:v>2.722453438365E-7</c:v>
                </c:pt>
                <c:pt idx="131">
                  <c:v>2.722453438365E-7</c:v>
                </c:pt>
                <c:pt idx="132">
                  <c:v>2.722453438365E-7</c:v>
                </c:pt>
                <c:pt idx="133">
                  <c:v>2.722453438365E-7</c:v>
                </c:pt>
                <c:pt idx="134">
                  <c:v>2.722453438365E-7</c:v>
                </c:pt>
                <c:pt idx="135">
                  <c:v>2.722453438365E-7</c:v>
                </c:pt>
                <c:pt idx="136">
                  <c:v>2.722453438365E-7</c:v>
                </c:pt>
                <c:pt idx="137">
                  <c:v>3.47607725471981E-7</c:v>
                </c:pt>
                <c:pt idx="138">
                  <c:v>3.47607725471981E-7</c:v>
                </c:pt>
                <c:pt idx="139">
                  <c:v>3.47607725471981E-7</c:v>
                </c:pt>
                <c:pt idx="140">
                  <c:v>3.47607725471981E-7</c:v>
                </c:pt>
                <c:pt idx="141">
                  <c:v>3.47607725471981E-7</c:v>
                </c:pt>
                <c:pt idx="142">
                  <c:v>3.47607725471981E-7</c:v>
                </c:pt>
                <c:pt idx="143">
                  <c:v>4.43827842509488E-7</c:v>
                </c:pt>
                <c:pt idx="144">
                  <c:v>4.43827842509488E-7</c:v>
                </c:pt>
                <c:pt idx="145">
                  <c:v>4.43827842509488E-7</c:v>
                </c:pt>
                <c:pt idx="146">
                  <c:v>4.43827842509488E-7</c:v>
                </c:pt>
                <c:pt idx="147">
                  <c:v>4.43827842509488E-7</c:v>
                </c:pt>
                <c:pt idx="148">
                  <c:v>4.43827842509488E-7</c:v>
                </c:pt>
                <c:pt idx="149">
                  <c:v>4.43827842509488E-7</c:v>
                </c:pt>
                <c:pt idx="150">
                  <c:v>4.43827842509488E-7</c:v>
                </c:pt>
                <c:pt idx="151">
                  <c:v>5.66676667756053E-7</c:v>
                </c:pt>
                <c:pt idx="152">
                  <c:v>5.66676667756053E-7</c:v>
                </c:pt>
                <c:pt idx="153">
                  <c:v>5.66676667756053E-7</c:v>
                </c:pt>
                <c:pt idx="154">
                  <c:v>5.66676667756053E-7</c:v>
                </c:pt>
                <c:pt idx="155">
                  <c:v>5.66676667756053E-7</c:v>
                </c:pt>
                <c:pt idx="156">
                  <c:v>5.66676667756053E-7</c:v>
                </c:pt>
                <c:pt idx="157">
                  <c:v>5.66676667756053E-7</c:v>
                </c:pt>
                <c:pt idx="158">
                  <c:v>5.66676667756053E-7</c:v>
                </c:pt>
                <c:pt idx="159">
                  <c:v>5.66676667756053E-7</c:v>
                </c:pt>
                <c:pt idx="160">
                  <c:v>7.23521132390704E-7</c:v>
                </c:pt>
                <c:pt idx="161">
                  <c:v>7.23521132390704E-7</c:v>
                </c:pt>
                <c:pt idx="162">
                  <c:v>7.23521132390704E-7</c:v>
                </c:pt>
                <c:pt idx="163">
                  <c:v>7.23521132390704E-7</c:v>
                </c:pt>
                <c:pt idx="164">
                  <c:v>7.23521132390704E-7</c:v>
                </c:pt>
                <c:pt idx="165">
                  <c:v>7.23521132390704E-7</c:v>
                </c:pt>
                <c:pt idx="166">
                  <c:v>7.23521132390704E-7</c:v>
                </c:pt>
                <c:pt idx="167">
                  <c:v>7.23521132390704E-7</c:v>
                </c:pt>
                <c:pt idx="168">
                  <c:v>7.23521132390704E-7</c:v>
                </c:pt>
                <c:pt idx="169">
                  <c:v>9.23765146027656E-7</c:v>
                </c:pt>
                <c:pt idx="170">
                  <c:v>9.23765146027656E-7</c:v>
                </c:pt>
                <c:pt idx="171">
                  <c:v>9.23765146027656E-7</c:v>
                </c:pt>
                <c:pt idx="172">
                  <c:v>9.23765146027656E-7</c:v>
                </c:pt>
                <c:pt idx="173">
                  <c:v>9.23765146027656E-7</c:v>
                </c:pt>
                <c:pt idx="174">
                  <c:v>9.23765146027656E-7</c:v>
                </c:pt>
                <c:pt idx="175">
                  <c:v>9.23765146027656E-7</c:v>
                </c:pt>
                <c:pt idx="176">
                  <c:v>9.23765146027656E-7</c:v>
                </c:pt>
                <c:pt idx="177">
                  <c:v>9.23765146027656E-7</c:v>
                </c:pt>
                <c:pt idx="178">
                  <c:v>9.23765146027656E-7</c:v>
                </c:pt>
                <c:pt idx="179">
                  <c:v>9.23765146027656E-7</c:v>
                </c:pt>
                <c:pt idx="180">
                  <c:v>9.23765146027656E-7</c:v>
                </c:pt>
                <c:pt idx="181">
                  <c:v>1.17941233505469E-6</c:v>
                </c:pt>
                <c:pt idx="182">
                  <c:v>1.17941233505469E-6</c:v>
                </c:pt>
                <c:pt idx="183">
                  <c:v>1.17941233505469E-6</c:v>
                </c:pt>
                <c:pt idx="184">
                  <c:v>1.17941233505469E-6</c:v>
                </c:pt>
                <c:pt idx="185">
                  <c:v>1.17941233505469E-6</c:v>
                </c:pt>
                <c:pt idx="186">
                  <c:v>1.17941233505469E-6</c:v>
                </c:pt>
                <c:pt idx="187">
                  <c:v>1.17941233505469E-6</c:v>
                </c:pt>
                <c:pt idx="188">
                  <c:v>1.17941233505469E-6</c:v>
                </c:pt>
                <c:pt idx="189">
                  <c:v>1.17941233505469E-6</c:v>
                </c:pt>
                <c:pt idx="190">
                  <c:v>1.17941233505469E-6</c:v>
                </c:pt>
                <c:pt idx="191">
                  <c:v>1.17941233505469E-6</c:v>
                </c:pt>
                <c:pt idx="192">
                  <c:v>1.17941233505469E-6</c:v>
                </c:pt>
                <c:pt idx="193">
                  <c:v>1.50578402546385E-6</c:v>
                </c:pt>
                <c:pt idx="194">
                  <c:v>1.50578402546385E-6</c:v>
                </c:pt>
                <c:pt idx="195">
                  <c:v>1.50578402546385E-6</c:v>
                </c:pt>
                <c:pt idx="196">
                  <c:v>1.50578402546385E-6</c:v>
                </c:pt>
                <c:pt idx="197">
                  <c:v>1.50578402546385E-6</c:v>
                </c:pt>
                <c:pt idx="198">
                  <c:v>1.50578402546385E-6</c:v>
                </c:pt>
                <c:pt idx="199">
                  <c:v>1.50578402546385E-6</c:v>
                </c:pt>
                <c:pt idx="200">
                  <c:v>1.50578402546385E-6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141016"/>
        <c:axId val="628144024"/>
      </c:scatterChart>
      <c:valAx>
        <c:axId val="628126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Titrant Volvume (ml)</a:t>
                </a:r>
              </a:p>
            </c:rich>
          </c:tx>
          <c:layout>
            <c:manualLayout>
              <c:xMode val="edge"/>
              <c:yMode val="edge"/>
              <c:x val="0.378870842436729"/>
              <c:y val="0.9382441846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8133816"/>
        <c:crosses val="autoZero"/>
        <c:crossBetween val="midCat"/>
      </c:valAx>
      <c:valAx>
        <c:axId val="628133816"/>
        <c:scaling>
          <c:orientation val="minMax"/>
          <c:max val="14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0.0218579332175036"/>
              <c:y val="0.489312157038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8126936"/>
        <c:crosses val="autoZero"/>
        <c:crossBetween val="midCat"/>
      </c:valAx>
      <c:valAx>
        <c:axId val="628141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8144024"/>
        <c:crosses val="autoZero"/>
        <c:crossBetween val="midCat"/>
      </c:valAx>
      <c:valAx>
        <c:axId val="628144024"/>
        <c:scaling>
          <c:orientation val="minMax"/>
          <c:max val="2.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alpha</a:t>
                </a:r>
              </a:p>
            </c:rich>
          </c:tx>
          <c:layout>
            <c:manualLayout>
              <c:xMode val="edge"/>
              <c:yMode val="edge"/>
              <c:x val="0.899818250787231"/>
              <c:y val="0.475060346639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8141016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812718264706"/>
          <c:y val="0.686462200894507"/>
          <c:w val="0.0746812718264706"/>
          <c:h val="0.1448934057251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pH titration</a:t>
            </a:r>
          </a:p>
        </c:rich>
      </c:tx>
      <c:layout>
        <c:manualLayout>
          <c:xMode val="edge"/>
          <c:yMode val="edge"/>
          <c:x val="0.435943155188109"/>
          <c:y val="0.02850362079838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18505515863388"/>
          <c:y val="0.125890991859546"/>
          <c:w val="0.772242160618936"/>
          <c:h val="0.7672224598232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titrate!$O$16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titrate!$O$17:$O$217</c:f>
              <c:numCache>
                <c:formatCode>General</c:formatCode>
                <c:ptCount val="201"/>
                <c:pt idx="0">
                  <c:v>3.384156344870136</c:v>
                </c:pt>
                <c:pt idx="1">
                  <c:v>3.384156344870136</c:v>
                </c:pt>
                <c:pt idx="2">
                  <c:v>3.437235563145785</c:v>
                </c:pt>
                <c:pt idx="3">
                  <c:v>3.490314781421434</c:v>
                </c:pt>
                <c:pt idx="4">
                  <c:v>3.543393999697084</c:v>
                </c:pt>
                <c:pt idx="5">
                  <c:v>3.596473217972733</c:v>
                </c:pt>
                <c:pt idx="6">
                  <c:v>3.649552436248383</c:v>
                </c:pt>
                <c:pt idx="7">
                  <c:v>3.702631654524032</c:v>
                </c:pt>
                <c:pt idx="8">
                  <c:v>3.755710872799681</c:v>
                </c:pt>
                <c:pt idx="9">
                  <c:v>3.80879009107533</c:v>
                </c:pt>
                <c:pt idx="10">
                  <c:v>3.86186930935098</c:v>
                </c:pt>
                <c:pt idx="11">
                  <c:v>3.914948527626629</c:v>
                </c:pt>
                <c:pt idx="12">
                  <c:v>3.914948527626629</c:v>
                </c:pt>
                <c:pt idx="13">
                  <c:v>3.968027745902278</c:v>
                </c:pt>
                <c:pt idx="14">
                  <c:v>4.021106964177928</c:v>
                </c:pt>
                <c:pt idx="15">
                  <c:v>4.021106964177928</c:v>
                </c:pt>
                <c:pt idx="16">
                  <c:v>4.074186182453576</c:v>
                </c:pt>
                <c:pt idx="17">
                  <c:v>4.127265400729226</c:v>
                </c:pt>
                <c:pt idx="18">
                  <c:v>4.127265400729226</c:v>
                </c:pt>
                <c:pt idx="19">
                  <c:v>4.180344619004875</c:v>
                </c:pt>
                <c:pt idx="20">
                  <c:v>4.180344619004875</c:v>
                </c:pt>
                <c:pt idx="21">
                  <c:v>4.233423837280525</c:v>
                </c:pt>
                <c:pt idx="22">
                  <c:v>4.233423837280525</c:v>
                </c:pt>
                <c:pt idx="23">
                  <c:v>4.286503055556174</c:v>
                </c:pt>
                <c:pt idx="24">
                  <c:v>4.286503055556174</c:v>
                </c:pt>
                <c:pt idx="25">
                  <c:v>4.339582273831824</c:v>
                </c:pt>
                <c:pt idx="26">
                  <c:v>4.339582273831824</c:v>
                </c:pt>
                <c:pt idx="27">
                  <c:v>4.392661492107473</c:v>
                </c:pt>
                <c:pt idx="28">
                  <c:v>4.392661492107473</c:v>
                </c:pt>
                <c:pt idx="29">
                  <c:v>4.445740710383122</c:v>
                </c:pt>
                <c:pt idx="30">
                  <c:v>4.445740710383122</c:v>
                </c:pt>
                <c:pt idx="31">
                  <c:v>4.445740710383122</c:v>
                </c:pt>
                <c:pt idx="32">
                  <c:v>4.498819928658772</c:v>
                </c:pt>
                <c:pt idx="33">
                  <c:v>4.498819928658772</c:v>
                </c:pt>
                <c:pt idx="34">
                  <c:v>4.55189914693442</c:v>
                </c:pt>
                <c:pt idx="35">
                  <c:v>4.55189914693442</c:v>
                </c:pt>
                <c:pt idx="36">
                  <c:v>4.55189914693442</c:v>
                </c:pt>
                <c:pt idx="37">
                  <c:v>4.60497836521007</c:v>
                </c:pt>
                <c:pt idx="38">
                  <c:v>4.60497836521007</c:v>
                </c:pt>
                <c:pt idx="39">
                  <c:v>4.65805758348572</c:v>
                </c:pt>
                <c:pt idx="40">
                  <c:v>4.65805758348572</c:v>
                </c:pt>
                <c:pt idx="41">
                  <c:v>4.65805758348572</c:v>
                </c:pt>
                <c:pt idx="42">
                  <c:v>4.711136801761369</c:v>
                </c:pt>
                <c:pt idx="43">
                  <c:v>4.711136801761369</c:v>
                </c:pt>
                <c:pt idx="44">
                  <c:v>4.764216020037018</c:v>
                </c:pt>
                <c:pt idx="45">
                  <c:v>4.764216020037018</c:v>
                </c:pt>
                <c:pt idx="46">
                  <c:v>4.764216020037018</c:v>
                </c:pt>
                <c:pt idx="47">
                  <c:v>4.817295238312668</c:v>
                </c:pt>
                <c:pt idx="48">
                  <c:v>4.817295238312668</c:v>
                </c:pt>
                <c:pt idx="49">
                  <c:v>4.870374456588317</c:v>
                </c:pt>
                <c:pt idx="50">
                  <c:v>4.870374456588317</c:v>
                </c:pt>
                <c:pt idx="51">
                  <c:v>4.870374456588317</c:v>
                </c:pt>
                <c:pt idx="52">
                  <c:v>4.923453674863965</c:v>
                </c:pt>
                <c:pt idx="53">
                  <c:v>4.923453674863965</c:v>
                </c:pt>
                <c:pt idx="54">
                  <c:v>4.976532893139616</c:v>
                </c:pt>
                <c:pt idx="55">
                  <c:v>4.976532893139616</c:v>
                </c:pt>
                <c:pt idx="56">
                  <c:v>4.976532893139616</c:v>
                </c:pt>
                <c:pt idx="57">
                  <c:v>5.029612111415264</c:v>
                </c:pt>
                <c:pt idx="58">
                  <c:v>5.029612111415264</c:v>
                </c:pt>
                <c:pt idx="59">
                  <c:v>5.082691329690914</c:v>
                </c:pt>
                <c:pt idx="60">
                  <c:v>5.082691329690914</c:v>
                </c:pt>
                <c:pt idx="61">
                  <c:v>5.135770547966564</c:v>
                </c:pt>
                <c:pt idx="62">
                  <c:v>5.135770547966564</c:v>
                </c:pt>
                <c:pt idx="63">
                  <c:v>5.188849766242213</c:v>
                </c:pt>
                <c:pt idx="64">
                  <c:v>5.188849766242213</c:v>
                </c:pt>
                <c:pt idx="65">
                  <c:v>5.241928984517862</c:v>
                </c:pt>
                <c:pt idx="66">
                  <c:v>5.241928984517862</c:v>
                </c:pt>
                <c:pt idx="67">
                  <c:v>5.295008202793512</c:v>
                </c:pt>
                <c:pt idx="68">
                  <c:v>5.348087421069161</c:v>
                </c:pt>
                <c:pt idx="69">
                  <c:v>5.348087421069161</c:v>
                </c:pt>
                <c:pt idx="70">
                  <c:v>5.40116663934481</c:v>
                </c:pt>
                <c:pt idx="71">
                  <c:v>5.45424585762046</c:v>
                </c:pt>
                <c:pt idx="72">
                  <c:v>5.507325075896109</c:v>
                </c:pt>
                <c:pt idx="73">
                  <c:v>5.507325075896109</c:v>
                </c:pt>
                <c:pt idx="74">
                  <c:v>5.560404294171758</c:v>
                </c:pt>
                <c:pt idx="75">
                  <c:v>5.613483512447408</c:v>
                </c:pt>
                <c:pt idx="76">
                  <c:v>5.666562730723057</c:v>
                </c:pt>
                <c:pt idx="77">
                  <c:v>5.772721167274354</c:v>
                </c:pt>
                <c:pt idx="78">
                  <c:v>5.825800385550005</c:v>
                </c:pt>
                <c:pt idx="79">
                  <c:v>5.931958822101304</c:v>
                </c:pt>
                <c:pt idx="80">
                  <c:v>6.038117258652602</c:v>
                </c:pt>
                <c:pt idx="81">
                  <c:v>6.144275695203901</c:v>
                </c:pt>
                <c:pt idx="82">
                  <c:v>6.356592568306498</c:v>
                </c:pt>
                <c:pt idx="83">
                  <c:v>6.728147096236043</c:v>
                </c:pt>
                <c:pt idx="84">
                  <c:v>9.43518722829416</c:v>
                </c:pt>
                <c:pt idx="85">
                  <c:v>10.1252170658776</c:v>
                </c:pt>
                <c:pt idx="86">
                  <c:v>10.39061315725585</c:v>
                </c:pt>
                <c:pt idx="87">
                  <c:v>10.54985081208279</c:v>
                </c:pt>
                <c:pt idx="88">
                  <c:v>10.65600924863409</c:v>
                </c:pt>
                <c:pt idx="89">
                  <c:v>10.76216768518539</c:v>
                </c:pt>
                <c:pt idx="90">
                  <c:v>10.81524690346104</c:v>
                </c:pt>
                <c:pt idx="91">
                  <c:v>10.86832612173669</c:v>
                </c:pt>
                <c:pt idx="92">
                  <c:v>10.92140534001234</c:v>
                </c:pt>
                <c:pt idx="93">
                  <c:v>10.974484558288</c:v>
                </c:pt>
                <c:pt idx="94">
                  <c:v>11.02756377656364</c:v>
                </c:pt>
                <c:pt idx="95">
                  <c:v>11.08064299483929</c:v>
                </c:pt>
                <c:pt idx="96">
                  <c:v>11.13372221311494</c:v>
                </c:pt>
                <c:pt idx="97">
                  <c:v>11.13372221311494</c:v>
                </c:pt>
                <c:pt idx="98">
                  <c:v>11.18680143139059</c:v>
                </c:pt>
                <c:pt idx="99">
                  <c:v>11.18680143139059</c:v>
                </c:pt>
                <c:pt idx="100">
                  <c:v>11.23988064966624</c:v>
                </c:pt>
                <c:pt idx="101">
                  <c:v>11.23988064966624</c:v>
                </c:pt>
                <c:pt idx="102">
                  <c:v>11.29295986794189</c:v>
                </c:pt>
                <c:pt idx="103">
                  <c:v>11.29295986794189</c:v>
                </c:pt>
                <c:pt idx="104">
                  <c:v>11.34603908621753</c:v>
                </c:pt>
                <c:pt idx="105">
                  <c:v>11.34603908621753</c:v>
                </c:pt>
                <c:pt idx="106">
                  <c:v>11.39911830449319</c:v>
                </c:pt>
                <c:pt idx="107">
                  <c:v>11.39911830449319</c:v>
                </c:pt>
                <c:pt idx="108">
                  <c:v>11.39911830449319</c:v>
                </c:pt>
                <c:pt idx="109">
                  <c:v>11.45219752276883</c:v>
                </c:pt>
                <c:pt idx="110">
                  <c:v>11.45219752276883</c:v>
                </c:pt>
                <c:pt idx="111">
                  <c:v>11.45219752276883</c:v>
                </c:pt>
                <c:pt idx="112">
                  <c:v>11.45219752276883</c:v>
                </c:pt>
                <c:pt idx="113">
                  <c:v>11.50527674104448</c:v>
                </c:pt>
                <c:pt idx="114">
                  <c:v>11.50527674104448</c:v>
                </c:pt>
                <c:pt idx="115">
                  <c:v>11.50527674104448</c:v>
                </c:pt>
                <c:pt idx="116">
                  <c:v>11.55835595932013</c:v>
                </c:pt>
                <c:pt idx="117">
                  <c:v>11.55835595932013</c:v>
                </c:pt>
                <c:pt idx="118">
                  <c:v>11.55835595932013</c:v>
                </c:pt>
                <c:pt idx="119">
                  <c:v>11.55835595932013</c:v>
                </c:pt>
                <c:pt idx="120">
                  <c:v>11.61143517759578</c:v>
                </c:pt>
                <c:pt idx="121">
                  <c:v>11.61143517759578</c:v>
                </c:pt>
                <c:pt idx="122">
                  <c:v>11.61143517759578</c:v>
                </c:pt>
                <c:pt idx="123">
                  <c:v>11.61143517759578</c:v>
                </c:pt>
                <c:pt idx="124">
                  <c:v>11.61143517759578</c:v>
                </c:pt>
                <c:pt idx="125">
                  <c:v>11.66451439587143</c:v>
                </c:pt>
                <c:pt idx="126">
                  <c:v>11.66451439587143</c:v>
                </c:pt>
                <c:pt idx="127">
                  <c:v>11.66451439587143</c:v>
                </c:pt>
                <c:pt idx="128">
                  <c:v>11.66451439587143</c:v>
                </c:pt>
                <c:pt idx="129">
                  <c:v>11.66451439587143</c:v>
                </c:pt>
                <c:pt idx="130">
                  <c:v>11.71759361414708</c:v>
                </c:pt>
                <c:pt idx="131">
                  <c:v>11.71759361414708</c:v>
                </c:pt>
                <c:pt idx="132">
                  <c:v>11.71759361414708</c:v>
                </c:pt>
                <c:pt idx="133">
                  <c:v>11.71759361414708</c:v>
                </c:pt>
                <c:pt idx="134">
                  <c:v>11.71759361414708</c:v>
                </c:pt>
                <c:pt idx="135">
                  <c:v>11.71759361414708</c:v>
                </c:pt>
                <c:pt idx="136">
                  <c:v>11.71759361414708</c:v>
                </c:pt>
                <c:pt idx="137">
                  <c:v>11.77067283242273</c:v>
                </c:pt>
                <c:pt idx="138">
                  <c:v>11.77067283242273</c:v>
                </c:pt>
                <c:pt idx="139">
                  <c:v>11.77067283242273</c:v>
                </c:pt>
                <c:pt idx="140">
                  <c:v>11.77067283242273</c:v>
                </c:pt>
                <c:pt idx="141">
                  <c:v>11.77067283242273</c:v>
                </c:pt>
                <c:pt idx="142">
                  <c:v>11.77067283242273</c:v>
                </c:pt>
                <c:pt idx="143">
                  <c:v>11.82375205069838</c:v>
                </c:pt>
                <c:pt idx="144">
                  <c:v>11.82375205069838</c:v>
                </c:pt>
                <c:pt idx="145">
                  <c:v>11.82375205069838</c:v>
                </c:pt>
                <c:pt idx="146">
                  <c:v>11.82375205069838</c:v>
                </c:pt>
                <c:pt idx="147">
                  <c:v>11.82375205069838</c:v>
                </c:pt>
                <c:pt idx="148">
                  <c:v>11.82375205069838</c:v>
                </c:pt>
                <c:pt idx="149">
                  <c:v>11.82375205069838</c:v>
                </c:pt>
                <c:pt idx="150">
                  <c:v>11.82375205069838</c:v>
                </c:pt>
                <c:pt idx="151">
                  <c:v>11.87683126897403</c:v>
                </c:pt>
                <c:pt idx="152">
                  <c:v>11.87683126897403</c:v>
                </c:pt>
                <c:pt idx="153">
                  <c:v>11.87683126897403</c:v>
                </c:pt>
                <c:pt idx="154">
                  <c:v>11.87683126897403</c:v>
                </c:pt>
                <c:pt idx="155">
                  <c:v>11.87683126897403</c:v>
                </c:pt>
                <c:pt idx="156">
                  <c:v>11.87683126897403</c:v>
                </c:pt>
                <c:pt idx="157">
                  <c:v>11.87683126897403</c:v>
                </c:pt>
                <c:pt idx="158">
                  <c:v>11.87683126897403</c:v>
                </c:pt>
                <c:pt idx="159">
                  <c:v>11.87683126897403</c:v>
                </c:pt>
                <c:pt idx="160">
                  <c:v>11.92991048724968</c:v>
                </c:pt>
                <c:pt idx="161">
                  <c:v>11.92991048724968</c:v>
                </c:pt>
                <c:pt idx="162">
                  <c:v>11.92991048724968</c:v>
                </c:pt>
                <c:pt idx="163">
                  <c:v>11.92991048724968</c:v>
                </c:pt>
                <c:pt idx="164">
                  <c:v>11.92991048724968</c:v>
                </c:pt>
                <c:pt idx="165">
                  <c:v>11.92991048724968</c:v>
                </c:pt>
                <c:pt idx="166">
                  <c:v>11.92991048724968</c:v>
                </c:pt>
                <c:pt idx="167">
                  <c:v>11.92991048724968</c:v>
                </c:pt>
                <c:pt idx="168">
                  <c:v>11.92991048724968</c:v>
                </c:pt>
                <c:pt idx="169">
                  <c:v>11.98298970552533</c:v>
                </c:pt>
                <c:pt idx="170">
                  <c:v>11.98298970552533</c:v>
                </c:pt>
                <c:pt idx="171">
                  <c:v>11.98298970552533</c:v>
                </c:pt>
                <c:pt idx="172">
                  <c:v>11.98298970552533</c:v>
                </c:pt>
                <c:pt idx="173">
                  <c:v>11.98298970552533</c:v>
                </c:pt>
                <c:pt idx="174">
                  <c:v>11.98298970552533</c:v>
                </c:pt>
                <c:pt idx="175">
                  <c:v>11.98298970552533</c:v>
                </c:pt>
                <c:pt idx="176">
                  <c:v>11.98298970552533</c:v>
                </c:pt>
                <c:pt idx="177">
                  <c:v>11.98298970552533</c:v>
                </c:pt>
                <c:pt idx="178">
                  <c:v>11.98298970552533</c:v>
                </c:pt>
                <c:pt idx="179">
                  <c:v>11.98298970552533</c:v>
                </c:pt>
                <c:pt idx="180">
                  <c:v>11.98298970552533</c:v>
                </c:pt>
                <c:pt idx="181">
                  <c:v>12.03606892380098</c:v>
                </c:pt>
                <c:pt idx="182">
                  <c:v>12.03606892380098</c:v>
                </c:pt>
                <c:pt idx="183">
                  <c:v>12.03606892380098</c:v>
                </c:pt>
                <c:pt idx="184">
                  <c:v>12.03606892380098</c:v>
                </c:pt>
                <c:pt idx="185">
                  <c:v>12.03606892380098</c:v>
                </c:pt>
                <c:pt idx="186">
                  <c:v>12.03606892380098</c:v>
                </c:pt>
                <c:pt idx="187">
                  <c:v>12.03606892380098</c:v>
                </c:pt>
                <c:pt idx="188">
                  <c:v>12.03606892380098</c:v>
                </c:pt>
                <c:pt idx="189">
                  <c:v>12.03606892380098</c:v>
                </c:pt>
                <c:pt idx="190">
                  <c:v>12.03606892380098</c:v>
                </c:pt>
                <c:pt idx="191">
                  <c:v>12.03606892380098</c:v>
                </c:pt>
                <c:pt idx="192">
                  <c:v>12.03606892380098</c:v>
                </c:pt>
                <c:pt idx="193">
                  <c:v>12.08914814207662</c:v>
                </c:pt>
                <c:pt idx="194">
                  <c:v>12.08914814207662</c:v>
                </c:pt>
                <c:pt idx="195">
                  <c:v>12.08914814207662</c:v>
                </c:pt>
                <c:pt idx="196">
                  <c:v>12.08914814207662</c:v>
                </c:pt>
                <c:pt idx="197">
                  <c:v>12.08914814207662</c:v>
                </c:pt>
                <c:pt idx="198">
                  <c:v>12.08914814207662</c:v>
                </c:pt>
                <c:pt idx="199">
                  <c:v>12.08914814207662</c:v>
                </c:pt>
                <c:pt idx="200">
                  <c:v>12.08914814207662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195896"/>
        <c:axId val="628202888"/>
      </c:scatterChart>
      <c:scatterChart>
        <c:scatterStyle val="lineMarker"/>
        <c:varyColors val="0"/>
        <c:ser>
          <c:idx val="1"/>
          <c:order val="1"/>
          <c:tx>
            <c:strRef>
              <c:f>titrate!$T$16</c:f>
              <c:strCache>
                <c:ptCount val="1"/>
                <c:pt idx="0">
                  <c:v>beta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titrate!$T$17:$T$217</c:f>
              <c:numCache>
                <c:formatCode>General</c:formatCode>
                <c:ptCount val="201"/>
                <c:pt idx="0">
                  <c:v>0.00186221372546183</c:v>
                </c:pt>
                <c:pt idx="1">
                  <c:v>0.00186221372546183</c:v>
                </c:pt>
                <c:pt idx="2">
                  <c:v>0.00186036086107754</c:v>
                </c:pt>
                <c:pt idx="3">
                  <c:v>0.00188226944216787</c:v>
                </c:pt>
                <c:pt idx="4">
                  <c:v>0.00192726619314889</c:v>
                </c:pt>
                <c:pt idx="5">
                  <c:v>0.00199479522993535</c:v>
                </c:pt>
                <c:pt idx="6">
                  <c:v>0.00208436524810783</c:v>
                </c:pt>
                <c:pt idx="7">
                  <c:v>0.002195491862353</c:v>
                </c:pt>
                <c:pt idx="8">
                  <c:v>0.00232763461380062</c:v>
                </c:pt>
                <c:pt idx="9">
                  <c:v>0.00248012864536149</c:v>
                </c:pt>
                <c:pt idx="10">
                  <c:v>0.00265211171241246</c:v>
                </c:pt>
                <c:pt idx="11">
                  <c:v>0.00284244806421986</c:v>
                </c:pt>
                <c:pt idx="12">
                  <c:v>0.00284244806421986</c:v>
                </c:pt>
                <c:pt idx="13">
                  <c:v>0.00304965179553424</c:v>
                </c:pt>
                <c:pt idx="14">
                  <c:v>0.00327181348874064</c:v>
                </c:pt>
                <c:pt idx="15">
                  <c:v>0.00327181348874064</c:v>
                </c:pt>
                <c:pt idx="16">
                  <c:v>0.00350653525839971</c:v>
                </c:pt>
                <c:pt idx="17">
                  <c:v>0.00375088052768171</c:v>
                </c:pt>
                <c:pt idx="18">
                  <c:v>0.00375088052768171</c:v>
                </c:pt>
                <c:pt idx="19">
                  <c:v>0.00400134580444365</c:v>
                </c:pt>
                <c:pt idx="20">
                  <c:v>0.00400134580444365</c:v>
                </c:pt>
                <c:pt idx="21">
                  <c:v>0.00425386212595724</c:v>
                </c:pt>
                <c:pt idx="22">
                  <c:v>0.00425386212595724</c:v>
                </c:pt>
                <c:pt idx="23">
                  <c:v>0.0045038334239591</c:v>
                </c:pt>
                <c:pt idx="24">
                  <c:v>0.0045038334239591</c:v>
                </c:pt>
                <c:pt idx="25">
                  <c:v>0.00474621756985742</c:v>
                </c:pt>
                <c:pt idx="26">
                  <c:v>0.00474621756985742</c:v>
                </c:pt>
                <c:pt idx="27">
                  <c:v>0.00497565313280757</c:v>
                </c:pt>
                <c:pt idx="28">
                  <c:v>0.00497565313280757</c:v>
                </c:pt>
                <c:pt idx="29">
                  <c:v>0.00518663093422304</c:v>
                </c:pt>
                <c:pt idx="30">
                  <c:v>0.00518663093422304</c:v>
                </c:pt>
                <c:pt idx="31">
                  <c:v>0.00518663093422304</c:v>
                </c:pt>
                <c:pt idx="32">
                  <c:v>0.0053737045672463</c:v>
                </c:pt>
                <c:pt idx="33">
                  <c:v>0.0053737045672463</c:v>
                </c:pt>
                <c:pt idx="34">
                  <c:v>0.00553172870005062</c:v>
                </c:pt>
                <c:pt idx="35">
                  <c:v>0.00553172870005062</c:v>
                </c:pt>
                <c:pt idx="36">
                  <c:v>0.00553172870005062</c:v>
                </c:pt>
                <c:pt idx="37">
                  <c:v>0.00565610897344123</c:v>
                </c:pt>
                <c:pt idx="38">
                  <c:v>0.00565610897344123</c:v>
                </c:pt>
                <c:pt idx="39">
                  <c:v>0.00574304354780336</c:v>
                </c:pt>
                <c:pt idx="40">
                  <c:v>0.00574304354780336</c:v>
                </c:pt>
                <c:pt idx="41">
                  <c:v>0.00574304354780336</c:v>
                </c:pt>
                <c:pt idx="42">
                  <c:v>0.00578973471986264</c:v>
                </c:pt>
                <c:pt idx="43">
                  <c:v>0.00578973471986264</c:v>
                </c:pt>
                <c:pt idx="44">
                  <c:v>0.00579455012466531</c:v>
                </c:pt>
                <c:pt idx="45">
                  <c:v>0.00579455012466531</c:v>
                </c:pt>
                <c:pt idx="46">
                  <c:v>0.00579455012466531</c:v>
                </c:pt>
                <c:pt idx="47">
                  <c:v>0.00575711702040197</c:v>
                </c:pt>
                <c:pt idx="48">
                  <c:v>0.00575711702040197</c:v>
                </c:pt>
                <c:pt idx="49">
                  <c:v>0.00567833962728484</c:v>
                </c:pt>
                <c:pt idx="50">
                  <c:v>0.00567833962728484</c:v>
                </c:pt>
                <c:pt idx="51">
                  <c:v>0.00567833962728484</c:v>
                </c:pt>
                <c:pt idx="52">
                  <c:v>0.00556033754034753</c:v>
                </c:pt>
                <c:pt idx="53">
                  <c:v>0.00556033754034753</c:v>
                </c:pt>
                <c:pt idx="54">
                  <c:v>0.00540631159845231</c:v>
                </c:pt>
                <c:pt idx="55">
                  <c:v>0.00540631159845231</c:v>
                </c:pt>
                <c:pt idx="56">
                  <c:v>0.00540631159845231</c:v>
                </c:pt>
                <c:pt idx="57">
                  <c:v>0.00522035093656677</c:v>
                </c:pt>
                <c:pt idx="58">
                  <c:v>0.00522035093656677</c:v>
                </c:pt>
                <c:pt idx="59">
                  <c:v>0.00500720016962094</c:v>
                </c:pt>
                <c:pt idx="60">
                  <c:v>0.00500720016962094</c:v>
                </c:pt>
                <c:pt idx="61">
                  <c:v>0.00477200810322538</c:v>
                </c:pt>
                <c:pt idx="62">
                  <c:v>0.00477200810322538</c:v>
                </c:pt>
                <c:pt idx="63">
                  <c:v>0.00452007894508642</c:v>
                </c:pt>
                <c:pt idx="64">
                  <c:v>0.00452007894508642</c:v>
                </c:pt>
                <c:pt idx="65">
                  <c:v>0.00425664412024388</c:v>
                </c:pt>
                <c:pt idx="66">
                  <c:v>0.00425664412024388</c:v>
                </c:pt>
                <c:pt idx="67">
                  <c:v>0.00398666824765522</c:v>
                </c:pt>
                <c:pt idx="68">
                  <c:v>0.00371469753213033</c:v>
                </c:pt>
                <c:pt idx="69">
                  <c:v>0.00371469753213033</c:v>
                </c:pt>
                <c:pt idx="70">
                  <c:v>0.00344475362138787</c:v>
                </c:pt>
                <c:pt idx="71">
                  <c:v>0.00318027152623596</c:v>
                </c:pt>
                <c:pt idx="72">
                  <c:v>0.0029240768856432</c:v>
                </c:pt>
                <c:pt idx="73">
                  <c:v>0.0029240768856432</c:v>
                </c:pt>
                <c:pt idx="74">
                  <c:v>0.00267839579669469</c:v>
                </c:pt>
                <c:pt idx="75">
                  <c:v>0.00244488953228234</c:v>
                </c:pt>
                <c:pt idx="76">
                  <c:v>0.0022247065154346</c:v>
                </c:pt>
                <c:pt idx="77">
                  <c:v>0.00182671806045964</c:v>
                </c:pt>
                <c:pt idx="78">
                  <c:v>0.00164922408660053</c:v>
                </c:pt>
                <c:pt idx="79">
                  <c:v>0.00133601393574844</c:v>
                </c:pt>
                <c:pt idx="80">
                  <c:v>0.00107481993853207</c:v>
                </c:pt>
                <c:pt idx="81">
                  <c:v>0.000859887398073602</c:v>
                </c:pt>
                <c:pt idx="82">
                  <c:v>0.000543559958034882</c:v>
                </c:pt>
                <c:pt idx="83">
                  <c:v>0.000237681474562238</c:v>
                </c:pt>
                <c:pt idx="84">
                  <c:v>6.32584588753363E-5</c:v>
                </c:pt>
                <c:pt idx="85">
                  <c:v>0.00030761258767348</c:v>
                </c:pt>
                <c:pt idx="86">
                  <c:v>0.000566634936478764</c:v>
                </c:pt>
                <c:pt idx="87">
                  <c:v>0.000817560639395121</c:v>
                </c:pt>
                <c:pt idx="88">
                  <c:v>0.00104392882757842</c:v>
                </c:pt>
                <c:pt idx="89">
                  <c:v>0.00133298330130868</c:v>
                </c:pt>
                <c:pt idx="90">
                  <c:v>0.00150626829879751</c:v>
                </c:pt>
                <c:pt idx="91">
                  <c:v>0.00170208132135295</c:v>
                </c:pt>
                <c:pt idx="92">
                  <c:v>0.00192335098316888</c:v>
                </c:pt>
                <c:pt idx="93">
                  <c:v>0.00217338663207721</c:v>
                </c:pt>
                <c:pt idx="94">
                  <c:v>0.00245592784459261</c:v>
                </c:pt>
                <c:pt idx="95">
                  <c:v>0.00277520035548689</c:v>
                </c:pt>
                <c:pt idx="96">
                  <c:v>0.00313597925837176</c:v>
                </c:pt>
                <c:pt idx="97">
                  <c:v>0.00313597925837176</c:v>
                </c:pt>
                <c:pt idx="98">
                  <c:v>0.0035436604225116</c:v>
                </c:pt>
                <c:pt idx="99">
                  <c:v>0.0035436604225116</c:v>
                </c:pt>
                <c:pt idx="100">
                  <c:v>0.00400434119396607</c:v>
                </c:pt>
                <c:pt idx="101">
                  <c:v>0.00400434119396607</c:v>
                </c:pt>
                <c:pt idx="102">
                  <c:v>0.00452491158801421</c:v>
                </c:pt>
                <c:pt idx="103">
                  <c:v>0.00452491158801421</c:v>
                </c:pt>
                <c:pt idx="104">
                  <c:v>0.00511315733671277</c:v>
                </c:pt>
                <c:pt idx="105">
                  <c:v>0.00511315733671277</c:v>
                </c:pt>
                <c:pt idx="106">
                  <c:v>0.005777876332739</c:v>
                </c:pt>
                <c:pt idx="107">
                  <c:v>0.005777876332739</c:v>
                </c:pt>
                <c:pt idx="108">
                  <c:v>0.005777876332739</c:v>
                </c:pt>
                <c:pt idx="109">
                  <c:v>0.00652901021101129</c:v>
                </c:pt>
                <c:pt idx="110">
                  <c:v>0.00652901021101129</c:v>
                </c:pt>
                <c:pt idx="111">
                  <c:v>0.00652901021101129</c:v>
                </c:pt>
                <c:pt idx="112">
                  <c:v>0.00652901021101129</c:v>
                </c:pt>
                <c:pt idx="113">
                  <c:v>0.00737779303596838</c:v>
                </c:pt>
                <c:pt idx="114">
                  <c:v>0.00737779303596838</c:v>
                </c:pt>
                <c:pt idx="115">
                  <c:v>0.00737779303596838</c:v>
                </c:pt>
                <c:pt idx="116">
                  <c:v>0.00833691931820005</c:v>
                </c:pt>
                <c:pt idx="117">
                  <c:v>0.00833691931820005</c:v>
                </c:pt>
                <c:pt idx="118">
                  <c:v>0.00833691931820005</c:v>
                </c:pt>
                <c:pt idx="119">
                  <c:v>0.00833691931820005</c:v>
                </c:pt>
                <c:pt idx="120">
                  <c:v>0.00942073387318848</c:v>
                </c:pt>
                <c:pt idx="121">
                  <c:v>0.00942073387318848</c:v>
                </c:pt>
                <c:pt idx="122">
                  <c:v>0.00942073387318848</c:v>
                </c:pt>
                <c:pt idx="123">
                  <c:v>0.00942073387318848</c:v>
                </c:pt>
                <c:pt idx="124">
                  <c:v>0.00942073387318848</c:v>
                </c:pt>
                <c:pt idx="125">
                  <c:v>0.0106454463615588</c:v>
                </c:pt>
                <c:pt idx="126">
                  <c:v>0.0106454463615588</c:v>
                </c:pt>
                <c:pt idx="127">
                  <c:v>0.0106454463615588</c:v>
                </c:pt>
                <c:pt idx="128">
                  <c:v>0.0106454463615588</c:v>
                </c:pt>
                <c:pt idx="129">
                  <c:v>0.0106454463615588</c:v>
                </c:pt>
                <c:pt idx="130">
                  <c:v>0.012029373719331</c:v>
                </c:pt>
                <c:pt idx="131">
                  <c:v>0.012029373719331</c:v>
                </c:pt>
                <c:pt idx="132">
                  <c:v>0.012029373719331</c:v>
                </c:pt>
                <c:pt idx="133">
                  <c:v>0.012029373719331</c:v>
                </c:pt>
                <c:pt idx="134">
                  <c:v>0.012029373719331</c:v>
                </c:pt>
                <c:pt idx="135">
                  <c:v>0.012029373719331</c:v>
                </c:pt>
                <c:pt idx="136">
                  <c:v>0.012029373719331</c:v>
                </c:pt>
                <c:pt idx="137">
                  <c:v>0.0135932141037393</c:v>
                </c:pt>
                <c:pt idx="138">
                  <c:v>0.0135932141037393</c:v>
                </c:pt>
                <c:pt idx="139">
                  <c:v>0.0135932141037393</c:v>
                </c:pt>
                <c:pt idx="140">
                  <c:v>0.0135932141037393</c:v>
                </c:pt>
                <c:pt idx="141">
                  <c:v>0.0135932141037393</c:v>
                </c:pt>
                <c:pt idx="142">
                  <c:v>0.0135932141037393</c:v>
                </c:pt>
                <c:pt idx="143">
                  <c:v>0.0153603564514585</c:v>
                </c:pt>
                <c:pt idx="144">
                  <c:v>0.0153603564514585</c:v>
                </c:pt>
                <c:pt idx="145">
                  <c:v>0.0153603564514585</c:v>
                </c:pt>
                <c:pt idx="146">
                  <c:v>0.0153603564514585</c:v>
                </c:pt>
                <c:pt idx="147">
                  <c:v>0.0153603564514585</c:v>
                </c:pt>
                <c:pt idx="148">
                  <c:v>0.0153603564514585</c:v>
                </c:pt>
                <c:pt idx="149">
                  <c:v>0.0153603564514585</c:v>
                </c:pt>
                <c:pt idx="150">
                  <c:v>0.0153603564514585</c:v>
                </c:pt>
                <c:pt idx="151">
                  <c:v>0.0173572302786131</c:v>
                </c:pt>
                <c:pt idx="152">
                  <c:v>0.0173572302786131</c:v>
                </c:pt>
                <c:pt idx="153">
                  <c:v>0.0173572302786131</c:v>
                </c:pt>
                <c:pt idx="154">
                  <c:v>0.0173572302786131</c:v>
                </c:pt>
                <c:pt idx="155">
                  <c:v>0.0173572302786131</c:v>
                </c:pt>
                <c:pt idx="156">
                  <c:v>0.0173572302786131</c:v>
                </c:pt>
                <c:pt idx="157">
                  <c:v>0.0173572302786131</c:v>
                </c:pt>
                <c:pt idx="158">
                  <c:v>0.0173572302786131</c:v>
                </c:pt>
                <c:pt idx="159">
                  <c:v>0.0173572302786131</c:v>
                </c:pt>
                <c:pt idx="160">
                  <c:v>0.0196137009536843</c:v>
                </c:pt>
                <c:pt idx="161">
                  <c:v>0.0196137009536843</c:v>
                </c:pt>
                <c:pt idx="162">
                  <c:v>0.0196137009536843</c:v>
                </c:pt>
                <c:pt idx="163">
                  <c:v>0.0196137009536843</c:v>
                </c:pt>
                <c:pt idx="164">
                  <c:v>0.0196137009536843</c:v>
                </c:pt>
                <c:pt idx="165">
                  <c:v>0.0196137009536843</c:v>
                </c:pt>
                <c:pt idx="166">
                  <c:v>0.0196137009536843</c:v>
                </c:pt>
                <c:pt idx="167">
                  <c:v>0.0196137009536843</c:v>
                </c:pt>
                <c:pt idx="168">
                  <c:v>0.0196137009536843</c:v>
                </c:pt>
                <c:pt idx="169">
                  <c:v>0.0221635163543825</c:v>
                </c:pt>
                <c:pt idx="170">
                  <c:v>0.0221635163543825</c:v>
                </c:pt>
                <c:pt idx="171">
                  <c:v>0.0221635163543825</c:v>
                </c:pt>
                <c:pt idx="172">
                  <c:v>0.0221635163543825</c:v>
                </c:pt>
                <c:pt idx="173">
                  <c:v>0.0221635163543825</c:v>
                </c:pt>
                <c:pt idx="174">
                  <c:v>0.0221635163543825</c:v>
                </c:pt>
                <c:pt idx="175">
                  <c:v>0.0221635163543825</c:v>
                </c:pt>
                <c:pt idx="176">
                  <c:v>0.0221635163543825</c:v>
                </c:pt>
                <c:pt idx="177">
                  <c:v>0.0221635163543825</c:v>
                </c:pt>
                <c:pt idx="178">
                  <c:v>0.0221635163543825</c:v>
                </c:pt>
                <c:pt idx="179">
                  <c:v>0.0221635163543825</c:v>
                </c:pt>
                <c:pt idx="180">
                  <c:v>0.0221635163543825</c:v>
                </c:pt>
                <c:pt idx="181">
                  <c:v>0.0250448115878584</c:v>
                </c:pt>
                <c:pt idx="182">
                  <c:v>0.0250448115878584</c:v>
                </c:pt>
                <c:pt idx="183">
                  <c:v>0.0250448115878584</c:v>
                </c:pt>
                <c:pt idx="184">
                  <c:v>0.0250448115878584</c:v>
                </c:pt>
                <c:pt idx="185">
                  <c:v>0.0250448115878584</c:v>
                </c:pt>
                <c:pt idx="186">
                  <c:v>0.0250448115878584</c:v>
                </c:pt>
                <c:pt idx="187">
                  <c:v>0.0250448115878584</c:v>
                </c:pt>
                <c:pt idx="188">
                  <c:v>0.0250448115878584</c:v>
                </c:pt>
                <c:pt idx="189">
                  <c:v>0.0250448115878584</c:v>
                </c:pt>
                <c:pt idx="190">
                  <c:v>0.0250448115878584</c:v>
                </c:pt>
                <c:pt idx="191">
                  <c:v>0.0250448115878584</c:v>
                </c:pt>
                <c:pt idx="192">
                  <c:v>0.0250448115878584</c:v>
                </c:pt>
                <c:pt idx="193">
                  <c:v>0.0283006793217916</c:v>
                </c:pt>
                <c:pt idx="194">
                  <c:v>0.0283006793217916</c:v>
                </c:pt>
                <c:pt idx="195">
                  <c:v>0.0283006793217916</c:v>
                </c:pt>
                <c:pt idx="196">
                  <c:v>0.0283006793217916</c:v>
                </c:pt>
                <c:pt idx="197">
                  <c:v>0.0283006793217916</c:v>
                </c:pt>
                <c:pt idx="198">
                  <c:v>0.0283006793217916</c:v>
                </c:pt>
                <c:pt idx="199">
                  <c:v>0.0283006793217916</c:v>
                </c:pt>
                <c:pt idx="200">
                  <c:v>0.0283006793217916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210440"/>
        <c:axId val="628213560"/>
      </c:scatterChart>
      <c:valAx>
        <c:axId val="628195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Titrant Volvume (ml)</a:t>
                </a:r>
              </a:p>
            </c:rich>
          </c:tx>
          <c:layout>
            <c:manualLayout>
              <c:xMode val="edge"/>
              <c:yMode val="edge"/>
              <c:x val="0.379003641041091"/>
              <c:y val="0.9382441846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8202888"/>
        <c:crosses val="autoZero"/>
        <c:crossBetween val="midCat"/>
      </c:valAx>
      <c:valAx>
        <c:axId val="628202888"/>
        <c:scaling>
          <c:orientation val="minMax"/>
          <c:max val="14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0.0213523178051319"/>
              <c:y val="0.489312157038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8195896"/>
        <c:crosses val="autoZero"/>
        <c:crossBetween val="midCat"/>
      </c:valAx>
      <c:valAx>
        <c:axId val="62821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8213560"/>
        <c:crosses val="autoZero"/>
        <c:crossBetween val="midCat"/>
      </c:valAx>
      <c:valAx>
        <c:axId val="62821356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beta</a:t>
                </a:r>
              </a:p>
            </c:rich>
          </c:tx>
          <c:layout>
            <c:manualLayout>
              <c:xMode val="edge"/>
              <c:yMode val="edge"/>
              <c:x val="0.900356067449727"/>
              <c:y val="0.479810950106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8210440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1993043728332"/>
          <c:y val="0.729217632092089"/>
          <c:w val="0.0836299114034331"/>
          <c:h val="0.0593825433299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03443469263408"/>
          <c:y val="0.0486617426748989"/>
          <c:w val="0.823529555994993"/>
          <c:h val="0.82724962547328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titrate!$E$16</c:f>
              <c:strCache>
                <c:ptCount val="1"/>
                <c:pt idx="0">
                  <c:v>a0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titrate!$B$17:$B$217</c:f>
              <c:numCache>
                <c:formatCode>General</c:formatCode>
                <c:ptCount val="201"/>
                <c:pt idx="0">
                  <c:v>3.384156344870136</c:v>
                </c:pt>
                <c:pt idx="1">
                  <c:v>3.437235563145785</c:v>
                </c:pt>
                <c:pt idx="2">
                  <c:v>3.490314781421434</c:v>
                </c:pt>
                <c:pt idx="3">
                  <c:v>3.543393999697084</c:v>
                </c:pt>
                <c:pt idx="4">
                  <c:v>3.596473217972733</c:v>
                </c:pt>
                <c:pt idx="5">
                  <c:v>3.649552436248383</c:v>
                </c:pt>
                <c:pt idx="6">
                  <c:v>3.702631654524032</c:v>
                </c:pt>
                <c:pt idx="7">
                  <c:v>3.755710872799681</c:v>
                </c:pt>
                <c:pt idx="8">
                  <c:v>3.80879009107533</c:v>
                </c:pt>
                <c:pt idx="9">
                  <c:v>3.86186930935098</c:v>
                </c:pt>
                <c:pt idx="10">
                  <c:v>3.914948527626629</c:v>
                </c:pt>
                <c:pt idx="11">
                  <c:v>3.968027745902278</c:v>
                </c:pt>
                <c:pt idx="12">
                  <c:v>4.021106964177928</c:v>
                </c:pt>
                <c:pt idx="13">
                  <c:v>4.074186182453576</c:v>
                </c:pt>
                <c:pt idx="14">
                  <c:v>4.127265400729226</c:v>
                </c:pt>
                <c:pt idx="15">
                  <c:v>4.180344619004875</c:v>
                </c:pt>
                <c:pt idx="16">
                  <c:v>4.233423837280525</c:v>
                </c:pt>
                <c:pt idx="17">
                  <c:v>4.286503055556174</c:v>
                </c:pt>
                <c:pt idx="18">
                  <c:v>4.339582273831824</c:v>
                </c:pt>
                <c:pt idx="19">
                  <c:v>4.392661492107473</c:v>
                </c:pt>
                <c:pt idx="20">
                  <c:v>4.445740710383122</c:v>
                </c:pt>
                <c:pt idx="21">
                  <c:v>4.498819928658772</c:v>
                </c:pt>
                <c:pt idx="22">
                  <c:v>4.55189914693442</c:v>
                </c:pt>
                <c:pt idx="23">
                  <c:v>4.60497836521007</c:v>
                </c:pt>
                <c:pt idx="24">
                  <c:v>4.65805758348572</c:v>
                </c:pt>
                <c:pt idx="25">
                  <c:v>4.711136801761369</c:v>
                </c:pt>
                <c:pt idx="26">
                  <c:v>4.764216020037018</c:v>
                </c:pt>
                <c:pt idx="27">
                  <c:v>4.817295238312668</c:v>
                </c:pt>
                <c:pt idx="28">
                  <c:v>4.870374456588317</c:v>
                </c:pt>
                <c:pt idx="29">
                  <c:v>4.923453674863965</c:v>
                </c:pt>
                <c:pt idx="30">
                  <c:v>4.976532893139616</c:v>
                </c:pt>
                <c:pt idx="31">
                  <c:v>5.029612111415264</c:v>
                </c:pt>
                <c:pt idx="32">
                  <c:v>5.082691329690914</c:v>
                </c:pt>
                <c:pt idx="33">
                  <c:v>5.135770547966564</c:v>
                </c:pt>
                <c:pt idx="34">
                  <c:v>5.188849766242213</c:v>
                </c:pt>
                <c:pt idx="35">
                  <c:v>5.241928984517862</c:v>
                </c:pt>
                <c:pt idx="36">
                  <c:v>5.295008202793512</c:v>
                </c:pt>
                <c:pt idx="37">
                  <c:v>5.348087421069161</c:v>
                </c:pt>
                <c:pt idx="38">
                  <c:v>5.40116663934481</c:v>
                </c:pt>
                <c:pt idx="39">
                  <c:v>5.45424585762046</c:v>
                </c:pt>
                <c:pt idx="40">
                  <c:v>5.507325075896109</c:v>
                </c:pt>
                <c:pt idx="41">
                  <c:v>5.560404294171758</c:v>
                </c:pt>
                <c:pt idx="42">
                  <c:v>5.613483512447408</c:v>
                </c:pt>
                <c:pt idx="43">
                  <c:v>5.666562730723057</c:v>
                </c:pt>
                <c:pt idx="44">
                  <c:v>5.719641948998706</c:v>
                </c:pt>
                <c:pt idx="45">
                  <c:v>5.772721167274354</c:v>
                </c:pt>
                <c:pt idx="46">
                  <c:v>5.825800385550005</c:v>
                </c:pt>
                <c:pt idx="47">
                  <c:v>5.878879603825654</c:v>
                </c:pt>
                <c:pt idx="48">
                  <c:v>5.931958822101304</c:v>
                </c:pt>
                <c:pt idx="49">
                  <c:v>5.985038040376953</c:v>
                </c:pt>
                <c:pt idx="50">
                  <c:v>6.038117258652602</c:v>
                </c:pt>
                <c:pt idx="51">
                  <c:v>6.091196476928252</c:v>
                </c:pt>
                <c:pt idx="52">
                  <c:v>6.144275695203901</c:v>
                </c:pt>
                <c:pt idx="53">
                  <c:v>6.19735491347955</c:v>
                </c:pt>
                <c:pt idx="54">
                  <c:v>6.250434131755199</c:v>
                </c:pt>
                <c:pt idx="55">
                  <c:v>6.303513350030849</c:v>
                </c:pt>
                <c:pt idx="56">
                  <c:v>6.356592568306498</c:v>
                </c:pt>
                <c:pt idx="57">
                  <c:v>6.409671786582148</c:v>
                </c:pt>
                <c:pt idx="58">
                  <c:v>6.462751004857797</c:v>
                </c:pt>
                <c:pt idx="59">
                  <c:v>6.515830223133446</c:v>
                </c:pt>
                <c:pt idx="60">
                  <c:v>6.568909441409096</c:v>
                </c:pt>
                <c:pt idx="61">
                  <c:v>6.621988659684745</c:v>
                </c:pt>
                <c:pt idx="62">
                  <c:v>6.675067877960394</c:v>
                </c:pt>
                <c:pt idx="63">
                  <c:v>6.728147096236043</c:v>
                </c:pt>
                <c:pt idx="64">
                  <c:v>6.781226314511693</c:v>
                </c:pt>
                <c:pt idx="65">
                  <c:v>6.834305532787342</c:v>
                </c:pt>
                <c:pt idx="66">
                  <c:v>6.887384751062992</c:v>
                </c:pt>
                <c:pt idx="67">
                  <c:v>6.94046396933864</c:v>
                </c:pt>
                <c:pt idx="68">
                  <c:v>6.99354318761429</c:v>
                </c:pt>
                <c:pt idx="69">
                  <c:v>7.04662240588994</c:v>
                </c:pt>
                <c:pt idx="70">
                  <c:v>7.09970162416559</c:v>
                </c:pt>
                <c:pt idx="71">
                  <c:v>7.152780842441238</c:v>
                </c:pt>
                <c:pt idx="72">
                  <c:v>7.205860060716887</c:v>
                </c:pt>
                <c:pt idx="73">
                  <c:v>7.258939278992537</c:v>
                </c:pt>
                <c:pt idx="74">
                  <c:v>7.312018497268186</c:v>
                </c:pt>
                <c:pt idx="75">
                  <c:v>7.365097715543835</c:v>
                </c:pt>
                <c:pt idx="76">
                  <c:v>7.418176933819485</c:v>
                </c:pt>
                <c:pt idx="77">
                  <c:v>7.471256152095134</c:v>
                </c:pt>
                <c:pt idx="78">
                  <c:v>7.524335370370784</c:v>
                </c:pt>
                <c:pt idx="79">
                  <c:v>7.577414588646433</c:v>
                </c:pt>
                <c:pt idx="80">
                  <c:v>7.630493806922082</c:v>
                </c:pt>
                <c:pt idx="81">
                  <c:v>7.683573025197732</c:v>
                </c:pt>
                <c:pt idx="82">
                  <c:v>7.73665224347338</c:v>
                </c:pt>
                <c:pt idx="83">
                  <c:v>7.78973146174903</c:v>
                </c:pt>
                <c:pt idx="84">
                  <c:v>7.84281068002468</c:v>
                </c:pt>
                <c:pt idx="85">
                  <c:v>7.895889898300329</c:v>
                </c:pt>
                <c:pt idx="86">
                  <c:v>7.948969116575978</c:v>
                </c:pt>
                <c:pt idx="87">
                  <c:v>8.002048334851627</c:v>
                </c:pt>
                <c:pt idx="88">
                  <c:v>8.055127553127277</c:v>
                </c:pt>
                <c:pt idx="89">
                  <c:v>8.108206771402926</c:v>
                </c:pt>
                <c:pt idx="90">
                  <c:v>8.161285989678575</c:v>
                </c:pt>
                <c:pt idx="91">
                  <c:v>8.214365207954224</c:v>
                </c:pt>
                <c:pt idx="92">
                  <c:v>8.267444426229873</c:v>
                </c:pt>
                <c:pt idx="93">
                  <c:v>8.320523644505524</c:v>
                </c:pt>
                <c:pt idx="94">
                  <c:v>8.373602862781172</c:v>
                </c:pt>
                <c:pt idx="95">
                  <c:v>8.426682081056821</c:v>
                </c:pt>
                <c:pt idx="96">
                  <c:v>8.479761299332471</c:v>
                </c:pt>
                <c:pt idx="97">
                  <c:v>8.53284051760812</c:v>
                </c:pt>
                <c:pt idx="98">
                  <c:v>8.58591973588377</c:v>
                </c:pt>
                <c:pt idx="99">
                  <c:v>8.638998954159419</c:v>
                </c:pt>
                <c:pt idx="100">
                  <c:v>8.692078172435067</c:v>
                </c:pt>
                <c:pt idx="101">
                  <c:v>8.745157390710718</c:v>
                </c:pt>
                <c:pt idx="102">
                  <c:v>8.798236608986368</c:v>
                </c:pt>
                <c:pt idx="103">
                  <c:v>8.851315827262016</c:v>
                </c:pt>
                <c:pt idx="104">
                  <c:v>8.904395045537665</c:v>
                </c:pt>
                <c:pt idx="105">
                  <c:v>8.957474263813315</c:v>
                </c:pt>
                <c:pt idx="106">
                  <c:v>9.010553482088965</c:v>
                </c:pt>
                <c:pt idx="107">
                  <c:v>9.063632700364614</c:v>
                </c:pt>
                <c:pt idx="108">
                  <c:v>9.116711918640262</c:v>
                </c:pt>
                <c:pt idx="109">
                  <c:v>9.16979113691591</c:v>
                </c:pt>
                <c:pt idx="110">
                  <c:v>9.222870355191562</c:v>
                </c:pt>
                <c:pt idx="111">
                  <c:v>9.27594957346721</c:v>
                </c:pt>
                <c:pt idx="112">
                  <c:v>9.329028791742861</c:v>
                </c:pt>
                <c:pt idx="113">
                  <c:v>9.38210801001851</c:v>
                </c:pt>
                <c:pt idx="114">
                  <c:v>9.43518722829416</c:v>
                </c:pt>
                <c:pt idx="115">
                  <c:v>9.48826644656981</c:v>
                </c:pt>
                <c:pt idx="116">
                  <c:v>9.541345664845458</c:v>
                </c:pt>
                <c:pt idx="117">
                  <c:v>9.594424883121107</c:v>
                </c:pt>
                <c:pt idx="118">
                  <c:v>9.647504101396755</c:v>
                </c:pt>
                <c:pt idx="119">
                  <c:v>9.700583319672405</c:v>
                </c:pt>
                <c:pt idx="120">
                  <c:v>9.753662537948056</c:v>
                </c:pt>
                <c:pt idx="121">
                  <c:v>9.806741756223704</c:v>
                </c:pt>
                <c:pt idx="122">
                  <c:v>9.859820974499353</c:v>
                </c:pt>
                <c:pt idx="123">
                  <c:v>9.912900192775003</c:v>
                </c:pt>
                <c:pt idx="124">
                  <c:v>9.965979411050652</c:v>
                </c:pt>
                <c:pt idx="125">
                  <c:v>10.0190586293263</c:v>
                </c:pt>
                <c:pt idx="126">
                  <c:v>10.07213784760195</c:v>
                </c:pt>
                <c:pt idx="127">
                  <c:v>10.1252170658776</c:v>
                </c:pt>
                <c:pt idx="128">
                  <c:v>10.17829628415325</c:v>
                </c:pt>
                <c:pt idx="129">
                  <c:v>10.2313755024289</c:v>
                </c:pt>
                <c:pt idx="130">
                  <c:v>10.28445472070455</c:v>
                </c:pt>
                <c:pt idx="131">
                  <c:v>10.3375339389802</c:v>
                </c:pt>
                <c:pt idx="132">
                  <c:v>10.39061315725585</c:v>
                </c:pt>
                <c:pt idx="133">
                  <c:v>10.4436923755315</c:v>
                </c:pt>
                <c:pt idx="134">
                  <c:v>10.49677159380715</c:v>
                </c:pt>
                <c:pt idx="135">
                  <c:v>10.54985081208279</c:v>
                </c:pt>
                <c:pt idx="136">
                  <c:v>10.60293003035844</c:v>
                </c:pt>
                <c:pt idx="137">
                  <c:v>10.65600924863409</c:v>
                </c:pt>
                <c:pt idx="138">
                  <c:v>10.70908846690974</c:v>
                </c:pt>
                <c:pt idx="139">
                  <c:v>10.76216768518539</c:v>
                </c:pt>
                <c:pt idx="140">
                  <c:v>10.81524690346104</c:v>
                </c:pt>
                <c:pt idx="141">
                  <c:v>10.86832612173669</c:v>
                </c:pt>
                <c:pt idx="142">
                  <c:v>10.92140534001234</c:v>
                </c:pt>
                <c:pt idx="143">
                  <c:v>10.974484558288</c:v>
                </c:pt>
                <c:pt idx="144">
                  <c:v>11.02756377656364</c:v>
                </c:pt>
                <c:pt idx="145">
                  <c:v>11.08064299483929</c:v>
                </c:pt>
                <c:pt idx="146">
                  <c:v>11.13372221311494</c:v>
                </c:pt>
                <c:pt idx="147">
                  <c:v>11.18680143139059</c:v>
                </c:pt>
                <c:pt idx="148">
                  <c:v>11.23988064966624</c:v>
                </c:pt>
                <c:pt idx="149">
                  <c:v>11.29295986794189</c:v>
                </c:pt>
                <c:pt idx="150">
                  <c:v>11.34603908621753</c:v>
                </c:pt>
                <c:pt idx="151">
                  <c:v>11.39911830449319</c:v>
                </c:pt>
                <c:pt idx="152">
                  <c:v>11.45219752276883</c:v>
                </c:pt>
                <c:pt idx="153">
                  <c:v>11.50527674104448</c:v>
                </c:pt>
                <c:pt idx="154">
                  <c:v>11.55835595932013</c:v>
                </c:pt>
                <c:pt idx="155">
                  <c:v>11.61143517759578</c:v>
                </c:pt>
                <c:pt idx="156">
                  <c:v>11.66451439587143</c:v>
                </c:pt>
                <c:pt idx="157">
                  <c:v>11.71759361414708</c:v>
                </c:pt>
                <c:pt idx="158">
                  <c:v>11.77067283242273</c:v>
                </c:pt>
                <c:pt idx="159">
                  <c:v>11.82375205069838</c:v>
                </c:pt>
                <c:pt idx="160">
                  <c:v>11.87683126897403</c:v>
                </c:pt>
                <c:pt idx="161">
                  <c:v>11.92991048724968</c:v>
                </c:pt>
                <c:pt idx="162">
                  <c:v>11.98298970552533</c:v>
                </c:pt>
                <c:pt idx="163">
                  <c:v>12.03606892380098</c:v>
                </c:pt>
                <c:pt idx="164">
                  <c:v>12.08914814207662</c:v>
                </c:pt>
                <c:pt idx="165">
                  <c:v>12.14222736035228</c:v>
                </c:pt>
                <c:pt idx="166">
                  <c:v>12.19530657862792</c:v>
                </c:pt>
                <c:pt idx="167">
                  <c:v>12.24838579690357</c:v>
                </c:pt>
                <c:pt idx="168">
                  <c:v>12.30146501517922</c:v>
                </c:pt>
                <c:pt idx="169">
                  <c:v>12.35454423345487</c:v>
                </c:pt>
                <c:pt idx="170">
                  <c:v>12.40762345173052</c:v>
                </c:pt>
                <c:pt idx="171">
                  <c:v>12.46070267000617</c:v>
                </c:pt>
                <c:pt idx="172">
                  <c:v>12.51378188828182</c:v>
                </c:pt>
                <c:pt idx="173">
                  <c:v>12.56686110655747</c:v>
                </c:pt>
                <c:pt idx="174">
                  <c:v>12.61994032483312</c:v>
                </c:pt>
                <c:pt idx="175">
                  <c:v>12.67301954310877</c:v>
                </c:pt>
                <c:pt idx="176">
                  <c:v>12.72609876138442</c:v>
                </c:pt>
                <c:pt idx="177">
                  <c:v>12.77917797966007</c:v>
                </c:pt>
                <c:pt idx="178">
                  <c:v>12.83225719793572</c:v>
                </c:pt>
                <c:pt idx="179">
                  <c:v>12.88533641621137</c:v>
                </c:pt>
                <c:pt idx="180">
                  <c:v>12.93841563448701</c:v>
                </c:pt>
                <c:pt idx="181">
                  <c:v>12.99149485276266</c:v>
                </c:pt>
                <c:pt idx="182">
                  <c:v>13.04457407103831</c:v>
                </c:pt>
                <c:pt idx="183">
                  <c:v>13.09765328931396</c:v>
                </c:pt>
                <c:pt idx="184">
                  <c:v>13.15073250758961</c:v>
                </c:pt>
                <c:pt idx="185">
                  <c:v>13.20381172586526</c:v>
                </c:pt>
                <c:pt idx="186">
                  <c:v>13.25689094414091</c:v>
                </c:pt>
                <c:pt idx="187">
                  <c:v>13.30997016241656</c:v>
                </c:pt>
                <c:pt idx="188">
                  <c:v>13.36304938069221</c:v>
                </c:pt>
                <c:pt idx="189">
                  <c:v>13.41612859896786</c:v>
                </c:pt>
                <c:pt idx="190">
                  <c:v>13.46920781724351</c:v>
                </c:pt>
                <c:pt idx="191">
                  <c:v>13.52228703551916</c:v>
                </c:pt>
                <c:pt idx="192">
                  <c:v>13.57536625379481</c:v>
                </c:pt>
                <c:pt idx="193">
                  <c:v>13.62844547207046</c:v>
                </c:pt>
                <c:pt idx="194">
                  <c:v>13.68152469034611</c:v>
                </c:pt>
                <c:pt idx="195">
                  <c:v>13.73460390862175</c:v>
                </c:pt>
                <c:pt idx="196">
                  <c:v>13.78768312689741</c:v>
                </c:pt>
                <c:pt idx="197">
                  <c:v>13.84076234517305</c:v>
                </c:pt>
                <c:pt idx="198">
                  <c:v>13.8938415634487</c:v>
                </c:pt>
                <c:pt idx="199">
                  <c:v>13.94692078172435</c:v>
                </c:pt>
                <c:pt idx="200">
                  <c:v>14.0</c:v>
                </c:pt>
              </c:numCache>
            </c:numRef>
          </c:xVal>
          <c:yVal>
            <c:numRef>
              <c:f>titrate!$E$17:$E$217</c:f>
              <c:numCache>
                <c:formatCode>General</c:formatCode>
                <c:ptCount val="201"/>
                <c:pt idx="0">
                  <c:v>0.958710116726031</c:v>
                </c:pt>
                <c:pt idx="1">
                  <c:v>0.953591458946618</c:v>
                </c:pt>
                <c:pt idx="2">
                  <c:v>0.947872749383772</c:v>
                </c:pt>
                <c:pt idx="3">
                  <c:v>0.941492585849256</c:v>
                </c:pt>
                <c:pt idx="4">
                  <c:v>0.934385572761627</c:v>
                </c:pt>
                <c:pt idx="5">
                  <c:v>0.926482668358733</c:v>
                </c:pt>
                <c:pt idx="6">
                  <c:v>0.917711729067338</c:v>
                </c:pt>
                <c:pt idx="7">
                  <c:v>0.90799828924023</c:v>
                </c:pt>
                <c:pt idx="8">
                  <c:v>0.897266614562198</c:v>
                </c:pt>
                <c:pt idx="9">
                  <c:v>0.885441064619879</c:v>
                </c:pt>
                <c:pt idx="10">
                  <c:v>0.872447793382234</c:v>
                </c:pt>
                <c:pt idx="11">
                  <c:v>0.85821680456791</c:v>
                </c:pt>
                <c:pt idx="12">
                  <c:v>0.842684361115346</c:v>
                </c:pt>
                <c:pt idx="13">
                  <c:v>0.825795723582234</c:v>
                </c:pt>
                <c:pt idx="14">
                  <c:v>0.807508161254262</c:v>
                </c:pt>
                <c:pt idx="15">
                  <c:v>0.78779414294073</c:v>
                </c:pt>
                <c:pt idx="16">
                  <c:v>0.766644574016982</c:v>
                </c:pt>
                <c:pt idx="17">
                  <c:v>0.744071905829555</c:v>
                </c:pt>
                <c:pt idx="18">
                  <c:v>0.720112908152981</c:v>
                </c:pt>
                <c:pt idx="19">
                  <c:v>0.694830871160971</c:v>
                </c:pt>
                <c:pt idx="20">
                  <c:v>0.668316996960197</c:v>
                </c:pt>
                <c:pt idx="21">
                  <c:v>0.64069075805276</c:v>
                </c:pt>
                <c:pt idx="22">
                  <c:v>0.612099044977912</c:v>
                </c:pt>
                <c:pt idx="23">
                  <c:v>0.582713998169502</c:v>
                </c:pt>
                <c:pt idx="24">
                  <c:v>0.552729515544161</c:v>
                </c:pt>
                <c:pt idx="25">
                  <c:v>0.522356538483384</c:v>
                </c:pt>
                <c:pt idx="26">
                  <c:v>0.491817331653806</c:v>
                </c:pt>
                <c:pt idx="27">
                  <c:v>0.461339071383321</c:v>
                </c:pt>
                <c:pt idx="28">
                  <c:v>0.431147128550003</c:v>
                </c:pt>
                <c:pt idx="29">
                  <c:v>0.401458464150397</c:v>
                </c:pt>
                <c:pt idx="30">
                  <c:v>0.372475543782107</c:v>
                </c:pt>
                <c:pt idx="31">
                  <c:v>0.344381123105876</c:v>
                </c:pt>
                <c:pt idx="32">
                  <c:v>0.317334168439062</c:v>
                </c:pt>
                <c:pt idx="33">
                  <c:v>0.291467068208768</c:v>
                </c:pt>
                <c:pt idx="34">
                  <c:v>0.266884177281296</c:v>
                </c:pt>
                <c:pt idx="35">
                  <c:v>0.243661631496507</c:v>
                </c:pt>
                <c:pt idx="36">
                  <c:v>0.221848285127445</c:v>
                </c:pt>
                <c:pt idx="37">
                  <c:v>0.201467565928323</c:v>
                </c:pt>
                <c:pt idx="38">
                  <c:v>0.182520012610762</c:v>
                </c:pt>
                <c:pt idx="39">
                  <c:v>0.164986255626634</c:v>
                </c:pt>
                <c:pt idx="40">
                  <c:v>0.148830218901743</c:v>
                </c:pt>
                <c:pt idx="41">
                  <c:v>0.134002351206951</c:v>
                </c:pt>
                <c:pt idx="42">
                  <c:v>0.120442734675836</c:v>
                </c:pt>
                <c:pt idx="43">
                  <c:v>0.108083958945508</c:v>
                </c:pt>
                <c:pt idx="44">
                  <c:v>0.0968536882293345</c:v>
                </c:pt>
                <c:pt idx="45">
                  <c:v>0.0866768825303849</c:v>
                </c:pt>
                <c:pt idx="46">
                  <c:v>0.0774776617303293</c:v>
                </c:pt>
                <c:pt idx="47">
                  <c:v>0.0691808220773839</c:v>
                </c:pt>
                <c:pt idx="48">
                  <c:v>0.061713029042559</c:v>
                </c:pt>
                <c:pt idx="49">
                  <c:v>0.0550037194620505</c:v>
                </c:pt>
                <c:pt idx="50">
                  <c:v>0.0489857503856334</c:v>
                </c:pt>
                <c:pt idx="51">
                  <c:v>0.0435958331818095</c:v>
                </c:pt>
                <c:pt idx="52">
                  <c:v>0.0387747901963768</c:v>
                </c:pt>
                <c:pt idx="53">
                  <c:v>0.0344676684588132</c:v>
                </c:pt>
                <c:pt idx="54">
                  <c:v>0.0306237412466941</c:v>
                </c:pt>
                <c:pt idx="55">
                  <c:v>0.0271964242529676</c:v>
                </c:pt>
                <c:pt idx="56">
                  <c:v>0.0241431290085677</c:v>
                </c:pt>
                <c:pt idx="57">
                  <c:v>0.0214250723270568</c:v>
                </c:pt>
                <c:pt idx="58">
                  <c:v>0.0190070569981676</c:v>
                </c:pt>
                <c:pt idx="59">
                  <c:v>0.0168572358329153</c:v>
                </c:pt>
                <c:pt idx="60">
                  <c:v>0.0149468684751588</c:v>
                </c:pt>
                <c:pt idx="61">
                  <c:v>0.0132500781314825</c:v>
                </c:pt>
                <c:pt idx="62">
                  <c:v>0.0117436135018072</c:v>
                </c:pt>
                <c:pt idx="63">
                  <c:v>0.0104066196755013</c:v>
                </c:pt>
                <c:pt idx="64">
                  <c:v>0.00922042054614739</c:v>
                </c:pt>
                <c:pt idx="65">
                  <c:v>0.00816831434692689</c:v>
                </c:pt>
                <c:pt idx="66">
                  <c:v>0.00723538317490855</c:v>
                </c:pt>
                <c:pt idx="67">
                  <c:v>0.00640831681763007</c:v>
                </c:pt>
                <c:pt idx="68">
                  <c:v>0.00567525078527403</c:v>
                </c:pt>
                <c:pt idx="69">
                  <c:v>0.00502561815733232</c:v>
                </c:pt>
                <c:pt idx="70">
                  <c:v>0.00445001464941879</c:v>
                </c:pt>
                <c:pt idx="71">
                  <c:v>0.00394007617353003</c:v>
                </c:pt>
                <c:pt idx="72">
                  <c:v>0.00348836808697677</c:v>
                </c:pt>
                <c:pt idx="73">
                  <c:v>0.00308828528802007</c:v>
                </c:pt>
                <c:pt idx="74">
                  <c:v>0.0027339623092626</c:v>
                </c:pt>
                <c:pt idx="75">
                  <c:v>0.00242019257462622</c:v>
                </c:pt>
                <c:pt idx="76">
                  <c:v>0.00214235601571194</c:v>
                </c:pt>
                <c:pt idx="77">
                  <c:v>0.00189635428340384</c:v>
                </c:pt>
                <c:pt idx="78">
                  <c:v>0.00167855283687589</c:v>
                </c:pt>
                <c:pt idx="79">
                  <c:v>0.00148572924178261</c:v>
                </c:pt>
                <c:pt idx="80">
                  <c:v>0.00131502706021481</c:v>
                </c:pt>
                <c:pt idx="81">
                  <c:v>0.00116391476543139</c:v>
                </c:pt>
                <c:pt idx="82">
                  <c:v>0.0010301491633465</c:v>
                </c:pt>
                <c:pt idx="83">
                  <c:v>0.000911742849524663</c:v>
                </c:pt>
                <c:pt idx="84">
                  <c:v>0.000806935274548018</c:v>
                </c:pt>
                <c:pt idx="85">
                  <c:v>0.000714167031804725</c:v>
                </c:pt>
                <c:pt idx="86">
                  <c:v>0.000632057019890045</c:v>
                </c:pt>
                <c:pt idx="87">
                  <c:v>0.000559382166902421</c:v>
                </c:pt>
                <c:pt idx="88">
                  <c:v>0.000495059436024194</c:v>
                </c:pt>
                <c:pt idx="89">
                  <c:v>0.00043812986101915</c:v>
                </c:pt>
                <c:pt idx="90">
                  <c:v>0.000387744386809769</c:v>
                </c:pt>
                <c:pt idx="91">
                  <c:v>0.000343151314288799</c:v>
                </c:pt>
                <c:pt idx="92">
                  <c:v>0.000303685170154333</c:v>
                </c:pt>
                <c:pt idx="93">
                  <c:v>0.00026875684202024</c:v>
                </c:pt>
                <c:pt idx="94">
                  <c:v>0.000237844836526077</c:v>
                </c:pt>
                <c:pt idx="95">
                  <c:v>0.0002104875338282</c:v>
                </c:pt>
                <c:pt idx="96">
                  <c:v>0.000186276325863357</c:v>
                </c:pt>
                <c:pt idx="97">
                  <c:v>0.00016484953829421</c:v>
                </c:pt>
                <c:pt idx="98">
                  <c:v>0.000145887047218599</c:v>
                </c:pt>
                <c:pt idx="99">
                  <c:v>0.000129105511685491</c:v>
                </c:pt>
                <c:pt idx="100">
                  <c:v>0.000114254151933704</c:v>
                </c:pt>
                <c:pt idx="101">
                  <c:v>0.000101111011167374</c:v>
                </c:pt>
                <c:pt idx="102">
                  <c:v>8.94796457071016E-5</c:v>
                </c:pt>
                <c:pt idx="103">
                  <c:v>7.9186194600438E-5</c:v>
                </c:pt>
                <c:pt idx="104">
                  <c:v>7.00767853236092E-5</c:v>
                </c:pt>
                <c:pt idx="105">
                  <c:v>6.20152371335061E-5</c:v>
                </c:pt>
                <c:pt idx="106">
                  <c:v>5.48810280027021E-5</c:v>
                </c:pt>
                <c:pt idx="107">
                  <c:v>4.8567494951382E-5</c:v>
                </c:pt>
                <c:pt idx="108">
                  <c:v>4.2980241032948E-5</c:v>
                </c:pt>
                <c:pt idx="109">
                  <c:v>3.80357252833317E-5</c:v>
                </c:pt>
                <c:pt idx="110">
                  <c:v>3.36600146511289E-5</c:v>
                </c:pt>
                <c:pt idx="111">
                  <c:v>2.97876793252854E-5</c:v>
                </c:pt>
                <c:pt idx="112">
                  <c:v>2.63608150037314E-5</c:v>
                </c:pt>
                <c:pt idx="113">
                  <c:v>2.33281775308076E-5</c:v>
                </c:pt>
                <c:pt idx="114">
                  <c:v>2.06444170008815E-5</c:v>
                </c:pt>
                <c:pt idx="115">
                  <c:v>1.82693999045324E-5</c:v>
                </c:pt>
                <c:pt idx="116">
                  <c:v>1.61676092036842E-5</c:v>
                </c:pt>
                <c:pt idx="117">
                  <c:v>1.43076133822792E-5</c:v>
                </c:pt>
                <c:pt idx="118">
                  <c:v>1.26615965465344E-5</c:v>
                </c:pt>
                <c:pt idx="119">
                  <c:v>1.12049425586366E-5</c:v>
                </c:pt>
                <c:pt idx="120">
                  <c:v>9.91586699331418E-6</c:v>
                </c:pt>
                <c:pt idx="121">
                  <c:v>8.77509141997561E-6</c:v>
                </c:pt>
                <c:pt idx="122">
                  <c:v>7.7655551445673E-6</c:v>
                </c:pt>
                <c:pt idx="123">
                  <c:v>6.87216010433405E-6</c:v>
                </c:pt>
                <c:pt idx="124">
                  <c:v>6.08154510354577E-6</c:v>
                </c:pt>
                <c:pt idx="125">
                  <c:v>5.38188601633194E-6</c:v>
                </c:pt>
                <c:pt idx="126">
                  <c:v>4.76271897054587E-6</c:v>
                </c:pt>
                <c:pt idx="127">
                  <c:v>4.21478386982788E-6</c:v>
                </c:pt>
                <c:pt idx="128">
                  <c:v>3.72988591485786E-6</c:v>
                </c:pt>
                <c:pt idx="129">
                  <c:v>3.30077305370411E-6</c:v>
                </c:pt>
                <c:pt idx="130">
                  <c:v>2.92102752919213E-6</c:v>
                </c:pt>
                <c:pt idx="131">
                  <c:v>2.58496990188193E-6</c:v>
                </c:pt>
                <c:pt idx="132">
                  <c:v>2.28757411369379E-6</c:v>
                </c:pt>
                <c:pt idx="133">
                  <c:v>2.02439232224191E-6</c:v>
                </c:pt>
                <c:pt idx="134">
                  <c:v>1.7914883819851E-6</c:v>
                </c:pt>
                <c:pt idx="135">
                  <c:v>1.5853789775615E-6</c:v>
                </c:pt>
                <c:pt idx="136">
                  <c:v>1.40298152907079E-6</c:v>
                </c:pt>
                <c:pt idx="137">
                  <c:v>1.24156809031009E-6</c:v>
                </c:pt>
                <c:pt idx="138">
                  <c:v>1.09872455056984E-6</c:v>
                </c:pt>
                <c:pt idx="139">
                  <c:v>9.72314529892745E-7</c:v>
                </c:pt>
                <c:pt idx="140">
                  <c:v>8.60447427875728E-7</c:v>
                </c:pt>
                <c:pt idx="141">
                  <c:v>7.61450148201185E-7</c:v>
                </c:pt>
                <c:pt idx="142">
                  <c:v>6.73842076046804E-7</c:v>
                </c:pt>
                <c:pt idx="143">
                  <c:v>5.96312934164657E-7</c:v>
                </c:pt>
                <c:pt idx="144">
                  <c:v>5.27703186467046E-7</c:v>
                </c:pt>
                <c:pt idx="145">
                  <c:v>4.66986696051842E-7</c:v>
                </c:pt>
                <c:pt idx="146">
                  <c:v>4.13255378313482E-7</c:v>
                </c:pt>
                <c:pt idx="147">
                  <c:v>3.65705619621192E-7</c:v>
                </c:pt>
                <c:pt idx="148">
                  <c:v>3.2362625844941E-7</c:v>
                </c:pt>
                <c:pt idx="149">
                  <c:v>2.86387949211637E-7</c:v>
                </c:pt>
                <c:pt idx="150">
                  <c:v>2.53433749727216E-7</c:v>
                </c:pt>
                <c:pt idx="151">
                  <c:v>2.24270791550128E-7</c:v>
                </c:pt>
                <c:pt idx="152">
                  <c:v>1.98462908583352E-7</c:v>
                </c:pt>
                <c:pt idx="153">
                  <c:v>1.75624113733848E-7</c:v>
                </c:pt>
                <c:pt idx="154">
                  <c:v>1.55412826046045E-7</c:v>
                </c:pt>
                <c:pt idx="155">
                  <c:v>1.37526761975532E-7</c:v>
                </c:pt>
                <c:pt idx="156">
                  <c:v>1.21698414397238E-7</c:v>
                </c:pt>
                <c:pt idx="157">
                  <c:v>1.07691051732416E-7</c:v>
                </c:pt>
                <c:pt idx="158">
                  <c:v>9.52951773574363E-8</c:v>
                </c:pt>
                <c:pt idx="159">
                  <c:v>8.43253963413209E-8</c:v>
                </c:pt>
                <c:pt idx="160">
                  <c:v>7.46176426508768E-8</c:v>
                </c:pt>
                <c:pt idx="161">
                  <c:v>6.60267253533871E-8</c:v>
                </c:pt>
                <c:pt idx="162">
                  <c:v>5.84241571177197E-8</c:v>
                </c:pt>
                <c:pt idx="163">
                  <c:v>5.16962325367717E-8</c:v>
                </c:pt>
                <c:pt idx="164">
                  <c:v>4.57423275304601E-8</c:v>
                </c:pt>
                <c:pt idx="165">
                  <c:v>4.04733943949711E-8</c:v>
                </c:pt>
                <c:pt idx="166">
                  <c:v>3.58106299900603E-8</c:v>
                </c:pt>
                <c:pt idx="167">
                  <c:v>3.16842971456563E-8</c:v>
                </c:pt>
                <c:pt idx="168">
                  <c:v>2.80326816605847E-8</c:v>
                </c:pt>
                <c:pt idx="169">
                  <c:v>2.48011692941437E-8</c:v>
                </c:pt>
                <c:pt idx="170">
                  <c:v>2.19414289459004E-8</c:v>
                </c:pt>
                <c:pt idx="171">
                  <c:v>1.94106898072276E-8</c:v>
                </c:pt>
                <c:pt idx="172">
                  <c:v>1.7171101673564E-8</c:v>
                </c:pt>
                <c:pt idx="173">
                  <c:v>1.51891688501403E-8</c:v>
                </c:pt>
                <c:pt idx="174">
                  <c:v>1.34352491845882E-8</c:v>
                </c:pt>
                <c:pt idx="175">
                  <c:v>1.18831107339065E-8</c:v>
                </c:pt>
                <c:pt idx="176">
                  <c:v>1.05095394352419E-8</c:v>
                </c:pt>
                <c:pt idx="177">
                  <c:v>9.2939919127794E-9</c:v>
                </c:pt>
                <c:pt idx="178">
                  <c:v>8.2182882280989E-9</c:v>
                </c:pt>
                <c:pt idx="179">
                  <c:v>7.26633997877175E-9</c:v>
                </c:pt>
                <c:pt idx="180">
                  <c:v>6.42390967865422E-9</c:v>
                </c:pt>
                <c:pt idx="181">
                  <c:v>5.6783978212076E-9</c:v>
                </c:pt>
                <c:pt idx="182">
                  <c:v>5.01865444122509E-9</c:v>
                </c:pt>
                <c:pt idx="183">
                  <c:v>4.43481235677287E-9</c:v>
                </c:pt>
                <c:pt idx="184">
                  <c:v>3.91813959743658E-9</c:v>
                </c:pt>
                <c:pt idx="185">
                  <c:v>3.46090881195374E-9</c:v>
                </c:pt>
                <c:pt idx="186">
                  <c:v>3.05628170230517E-9</c:v>
                </c:pt>
                <c:pt idx="187">
                  <c:v>2.69820675612819E-9</c:v>
                </c:pt>
                <c:pt idx="188">
                  <c:v>2.38132874826978E-9</c:v>
                </c:pt>
                <c:pt idx="189">
                  <c:v>2.10090865838973E-9</c:v>
                </c:pt>
                <c:pt idx="190">
                  <c:v>1.85275280738998E-9</c:v>
                </c:pt>
                <c:pt idx="191">
                  <c:v>1.63315015341058E-9</c:v>
                </c:pt>
                <c:pt idx="192">
                  <c:v>1.43881681025901E-9</c:v>
                </c:pt>
                <c:pt idx="193">
                  <c:v>1.26684695924184E-9</c:v>
                </c:pt>
                <c:pt idx="194">
                  <c:v>1.11466942105103E-9</c:v>
                </c:pt>
                <c:pt idx="195">
                  <c:v>9.80009239029276E-10</c:v>
                </c:pt>
                <c:pt idx="196">
                  <c:v>8.60853700030803E-10</c:v>
                </c:pt>
                <c:pt idx="197">
                  <c:v>7.55422285276268E-10</c:v>
                </c:pt>
                <c:pt idx="198">
                  <c:v>6.6214010198864E-10</c:v>
                </c:pt>
                <c:pt idx="199">
                  <c:v>5.79614397965017E-10</c:v>
                </c:pt>
                <c:pt idx="200">
                  <c:v>5.06613806221135E-10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titrate!$F$16</c:f>
              <c:strCache>
                <c:ptCount val="1"/>
                <c:pt idx="0">
                  <c:v>a1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titrate!$B$17:$B$217</c:f>
              <c:numCache>
                <c:formatCode>General</c:formatCode>
                <c:ptCount val="201"/>
                <c:pt idx="0">
                  <c:v>3.384156344870136</c:v>
                </c:pt>
                <c:pt idx="1">
                  <c:v>3.437235563145785</c:v>
                </c:pt>
                <c:pt idx="2">
                  <c:v>3.490314781421434</c:v>
                </c:pt>
                <c:pt idx="3">
                  <c:v>3.543393999697084</c:v>
                </c:pt>
                <c:pt idx="4">
                  <c:v>3.596473217972733</c:v>
                </c:pt>
                <c:pt idx="5">
                  <c:v>3.649552436248383</c:v>
                </c:pt>
                <c:pt idx="6">
                  <c:v>3.702631654524032</c:v>
                </c:pt>
                <c:pt idx="7">
                  <c:v>3.755710872799681</c:v>
                </c:pt>
                <c:pt idx="8">
                  <c:v>3.80879009107533</c:v>
                </c:pt>
                <c:pt idx="9">
                  <c:v>3.86186930935098</c:v>
                </c:pt>
                <c:pt idx="10">
                  <c:v>3.914948527626629</c:v>
                </c:pt>
                <c:pt idx="11">
                  <c:v>3.968027745902278</c:v>
                </c:pt>
                <c:pt idx="12">
                  <c:v>4.021106964177928</c:v>
                </c:pt>
                <c:pt idx="13">
                  <c:v>4.074186182453576</c:v>
                </c:pt>
                <c:pt idx="14">
                  <c:v>4.127265400729226</c:v>
                </c:pt>
                <c:pt idx="15">
                  <c:v>4.180344619004875</c:v>
                </c:pt>
                <c:pt idx="16">
                  <c:v>4.233423837280525</c:v>
                </c:pt>
                <c:pt idx="17">
                  <c:v>4.286503055556174</c:v>
                </c:pt>
                <c:pt idx="18">
                  <c:v>4.339582273831824</c:v>
                </c:pt>
                <c:pt idx="19">
                  <c:v>4.392661492107473</c:v>
                </c:pt>
                <c:pt idx="20">
                  <c:v>4.445740710383122</c:v>
                </c:pt>
                <c:pt idx="21">
                  <c:v>4.498819928658772</c:v>
                </c:pt>
                <c:pt idx="22">
                  <c:v>4.55189914693442</c:v>
                </c:pt>
                <c:pt idx="23">
                  <c:v>4.60497836521007</c:v>
                </c:pt>
                <c:pt idx="24">
                  <c:v>4.65805758348572</c:v>
                </c:pt>
                <c:pt idx="25">
                  <c:v>4.711136801761369</c:v>
                </c:pt>
                <c:pt idx="26">
                  <c:v>4.764216020037018</c:v>
                </c:pt>
                <c:pt idx="27">
                  <c:v>4.817295238312668</c:v>
                </c:pt>
                <c:pt idx="28">
                  <c:v>4.870374456588317</c:v>
                </c:pt>
                <c:pt idx="29">
                  <c:v>4.923453674863965</c:v>
                </c:pt>
                <c:pt idx="30">
                  <c:v>4.976532893139616</c:v>
                </c:pt>
                <c:pt idx="31">
                  <c:v>5.029612111415264</c:v>
                </c:pt>
                <c:pt idx="32">
                  <c:v>5.082691329690914</c:v>
                </c:pt>
                <c:pt idx="33">
                  <c:v>5.135770547966564</c:v>
                </c:pt>
                <c:pt idx="34">
                  <c:v>5.188849766242213</c:v>
                </c:pt>
                <c:pt idx="35">
                  <c:v>5.241928984517862</c:v>
                </c:pt>
                <c:pt idx="36">
                  <c:v>5.295008202793512</c:v>
                </c:pt>
                <c:pt idx="37">
                  <c:v>5.348087421069161</c:v>
                </c:pt>
                <c:pt idx="38">
                  <c:v>5.40116663934481</c:v>
                </c:pt>
                <c:pt idx="39">
                  <c:v>5.45424585762046</c:v>
                </c:pt>
                <c:pt idx="40">
                  <c:v>5.507325075896109</c:v>
                </c:pt>
                <c:pt idx="41">
                  <c:v>5.560404294171758</c:v>
                </c:pt>
                <c:pt idx="42">
                  <c:v>5.613483512447408</c:v>
                </c:pt>
                <c:pt idx="43">
                  <c:v>5.666562730723057</c:v>
                </c:pt>
                <c:pt idx="44">
                  <c:v>5.719641948998706</c:v>
                </c:pt>
                <c:pt idx="45">
                  <c:v>5.772721167274354</c:v>
                </c:pt>
                <c:pt idx="46">
                  <c:v>5.825800385550005</c:v>
                </c:pt>
                <c:pt idx="47">
                  <c:v>5.878879603825654</c:v>
                </c:pt>
                <c:pt idx="48">
                  <c:v>5.931958822101304</c:v>
                </c:pt>
                <c:pt idx="49">
                  <c:v>5.985038040376953</c:v>
                </c:pt>
                <c:pt idx="50">
                  <c:v>6.038117258652602</c:v>
                </c:pt>
                <c:pt idx="51">
                  <c:v>6.091196476928252</c:v>
                </c:pt>
                <c:pt idx="52">
                  <c:v>6.144275695203901</c:v>
                </c:pt>
                <c:pt idx="53">
                  <c:v>6.19735491347955</c:v>
                </c:pt>
                <c:pt idx="54">
                  <c:v>6.250434131755199</c:v>
                </c:pt>
                <c:pt idx="55">
                  <c:v>6.303513350030849</c:v>
                </c:pt>
                <c:pt idx="56">
                  <c:v>6.356592568306498</c:v>
                </c:pt>
                <c:pt idx="57">
                  <c:v>6.409671786582148</c:v>
                </c:pt>
                <c:pt idx="58">
                  <c:v>6.462751004857797</c:v>
                </c:pt>
                <c:pt idx="59">
                  <c:v>6.515830223133446</c:v>
                </c:pt>
                <c:pt idx="60">
                  <c:v>6.568909441409096</c:v>
                </c:pt>
                <c:pt idx="61">
                  <c:v>6.621988659684745</c:v>
                </c:pt>
                <c:pt idx="62">
                  <c:v>6.675067877960394</c:v>
                </c:pt>
                <c:pt idx="63">
                  <c:v>6.728147096236043</c:v>
                </c:pt>
                <c:pt idx="64">
                  <c:v>6.781226314511693</c:v>
                </c:pt>
                <c:pt idx="65">
                  <c:v>6.834305532787342</c:v>
                </c:pt>
                <c:pt idx="66">
                  <c:v>6.887384751062992</c:v>
                </c:pt>
                <c:pt idx="67">
                  <c:v>6.94046396933864</c:v>
                </c:pt>
                <c:pt idx="68">
                  <c:v>6.99354318761429</c:v>
                </c:pt>
                <c:pt idx="69">
                  <c:v>7.04662240588994</c:v>
                </c:pt>
                <c:pt idx="70">
                  <c:v>7.09970162416559</c:v>
                </c:pt>
                <c:pt idx="71">
                  <c:v>7.152780842441238</c:v>
                </c:pt>
                <c:pt idx="72">
                  <c:v>7.205860060716887</c:v>
                </c:pt>
                <c:pt idx="73">
                  <c:v>7.258939278992537</c:v>
                </c:pt>
                <c:pt idx="74">
                  <c:v>7.312018497268186</c:v>
                </c:pt>
                <c:pt idx="75">
                  <c:v>7.365097715543835</c:v>
                </c:pt>
                <c:pt idx="76">
                  <c:v>7.418176933819485</c:v>
                </c:pt>
                <c:pt idx="77">
                  <c:v>7.471256152095134</c:v>
                </c:pt>
                <c:pt idx="78">
                  <c:v>7.524335370370784</c:v>
                </c:pt>
                <c:pt idx="79">
                  <c:v>7.577414588646433</c:v>
                </c:pt>
                <c:pt idx="80">
                  <c:v>7.630493806922082</c:v>
                </c:pt>
                <c:pt idx="81">
                  <c:v>7.683573025197732</c:v>
                </c:pt>
                <c:pt idx="82">
                  <c:v>7.73665224347338</c:v>
                </c:pt>
                <c:pt idx="83">
                  <c:v>7.78973146174903</c:v>
                </c:pt>
                <c:pt idx="84">
                  <c:v>7.84281068002468</c:v>
                </c:pt>
                <c:pt idx="85">
                  <c:v>7.895889898300329</c:v>
                </c:pt>
                <c:pt idx="86">
                  <c:v>7.948969116575978</c:v>
                </c:pt>
                <c:pt idx="87">
                  <c:v>8.002048334851627</c:v>
                </c:pt>
                <c:pt idx="88">
                  <c:v>8.055127553127277</c:v>
                </c:pt>
                <c:pt idx="89">
                  <c:v>8.108206771402926</c:v>
                </c:pt>
                <c:pt idx="90">
                  <c:v>8.161285989678575</c:v>
                </c:pt>
                <c:pt idx="91">
                  <c:v>8.214365207954224</c:v>
                </c:pt>
                <c:pt idx="92">
                  <c:v>8.267444426229873</c:v>
                </c:pt>
                <c:pt idx="93">
                  <c:v>8.320523644505524</c:v>
                </c:pt>
                <c:pt idx="94">
                  <c:v>8.373602862781172</c:v>
                </c:pt>
                <c:pt idx="95">
                  <c:v>8.426682081056821</c:v>
                </c:pt>
                <c:pt idx="96">
                  <c:v>8.479761299332471</c:v>
                </c:pt>
                <c:pt idx="97">
                  <c:v>8.53284051760812</c:v>
                </c:pt>
                <c:pt idx="98">
                  <c:v>8.58591973588377</c:v>
                </c:pt>
                <c:pt idx="99">
                  <c:v>8.638998954159419</c:v>
                </c:pt>
                <c:pt idx="100">
                  <c:v>8.692078172435067</c:v>
                </c:pt>
                <c:pt idx="101">
                  <c:v>8.745157390710718</c:v>
                </c:pt>
                <c:pt idx="102">
                  <c:v>8.798236608986368</c:v>
                </c:pt>
                <c:pt idx="103">
                  <c:v>8.851315827262016</c:v>
                </c:pt>
                <c:pt idx="104">
                  <c:v>8.904395045537665</c:v>
                </c:pt>
                <c:pt idx="105">
                  <c:v>8.957474263813315</c:v>
                </c:pt>
                <c:pt idx="106">
                  <c:v>9.010553482088965</c:v>
                </c:pt>
                <c:pt idx="107">
                  <c:v>9.063632700364614</c:v>
                </c:pt>
                <c:pt idx="108">
                  <c:v>9.116711918640262</c:v>
                </c:pt>
                <c:pt idx="109">
                  <c:v>9.16979113691591</c:v>
                </c:pt>
                <c:pt idx="110">
                  <c:v>9.222870355191562</c:v>
                </c:pt>
                <c:pt idx="111">
                  <c:v>9.27594957346721</c:v>
                </c:pt>
                <c:pt idx="112">
                  <c:v>9.329028791742861</c:v>
                </c:pt>
                <c:pt idx="113">
                  <c:v>9.38210801001851</c:v>
                </c:pt>
                <c:pt idx="114">
                  <c:v>9.43518722829416</c:v>
                </c:pt>
                <c:pt idx="115">
                  <c:v>9.48826644656981</c:v>
                </c:pt>
                <c:pt idx="116">
                  <c:v>9.541345664845458</c:v>
                </c:pt>
                <c:pt idx="117">
                  <c:v>9.594424883121107</c:v>
                </c:pt>
                <c:pt idx="118">
                  <c:v>9.647504101396755</c:v>
                </c:pt>
                <c:pt idx="119">
                  <c:v>9.700583319672405</c:v>
                </c:pt>
                <c:pt idx="120">
                  <c:v>9.753662537948056</c:v>
                </c:pt>
                <c:pt idx="121">
                  <c:v>9.806741756223704</c:v>
                </c:pt>
                <c:pt idx="122">
                  <c:v>9.859820974499353</c:v>
                </c:pt>
                <c:pt idx="123">
                  <c:v>9.912900192775003</c:v>
                </c:pt>
                <c:pt idx="124">
                  <c:v>9.965979411050652</c:v>
                </c:pt>
                <c:pt idx="125">
                  <c:v>10.0190586293263</c:v>
                </c:pt>
                <c:pt idx="126">
                  <c:v>10.07213784760195</c:v>
                </c:pt>
                <c:pt idx="127">
                  <c:v>10.1252170658776</c:v>
                </c:pt>
                <c:pt idx="128">
                  <c:v>10.17829628415325</c:v>
                </c:pt>
                <c:pt idx="129">
                  <c:v>10.2313755024289</c:v>
                </c:pt>
                <c:pt idx="130">
                  <c:v>10.28445472070455</c:v>
                </c:pt>
                <c:pt idx="131">
                  <c:v>10.3375339389802</c:v>
                </c:pt>
                <c:pt idx="132">
                  <c:v>10.39061315725585</c:v>
                </c:pt>
                <c:pt idx="133">
                  <c:v>10.4436923755315</c:v>
                </c:pt>
                <c:pt idx="134">
                  <c:v>10.49677159380715</c:v>
                </c:pt>
                <c:pt idx="135">
                  <c:v>10.54985081208279</c:v>
                </c:pt>
                <c:pt idx="136">
                  <c:v>10.60293003035844</c:v>
                </c:pt>
                <c:pt idx="137">
                  <c:v>10.65600924863409</c:v>
                </c:pt>
                <c:pt idx="138">
                  <c:v>10.70908846690974</c:v>
                </c:pt>
                <c:pt idx="139">
                  <c:v>10.76216768518539</c:v>
                </c:pt>
                <c:pt idx="140">
                  <c:v>10.81524690346104</c:v>
                </c:pt>
                <c:pt idx="141">
                  <c:v>10.86832612173669</c:v>
                </c:pt>
                <c:pt idx="142">
                  <c:v>10.92140534001234</c:v>
                </c:pt>
                <c:pt idx="143">
                  <c:v>10.974484558288</c:v>
                </c:pt>
                <c:pt idx="144">
                  <c:v>11.02756377656364</c:v>
                </c:pt>
                <c:pt idx="145">
                  <c:v>11.08064299483929</c:v>
                </c:pt>
                <c:pt idx="146">
                  <c:v>11.13372221311494</c:v>
                </c:pt>
                <c:pt idx="147">
                  <c:v>11.18680143139059</c:v>
                </c:pt>
                <c:pt idx="148">
                  <c:v>11.23988064966624</c:v>
                </c:pt>
                <c:pt idx="149">
                  <c:v>11.29295986794189</c:v>
                </c:pt>
                <c:pt idx="150">
                  <c:v>11.34603908621753</c:v>
                </c:pt>
                <c:pt idx="151">
                  <c:v>11.39911830449319</c:v>
                </c:pt>
                <c:pt idx="152">
                  <c:v>11.45219752276883</c:v>
                </c:pt>
                <c:pt idx="153">
                  <c:v>11.50527674104448</c:v>
                </c:pt>
                <c:pt idx="154">
                  <c:v>11.55835595932013</c:v>
                </c:pt>
                <c:pt idx="155">
                  <c:v>11.61143517759578</c:v>
                </c:pt>
                <c:pt idx="156">
                  <c:v>11.66451439587143</c:v>
                </c:pt>
                <c:pt idx="157">
                  <c:v>11.71759361414708</c:v>
                </c:pt>
                <c:pt idx="158">
                  <c:v>11.77067283242273</c:v>
                </c:pt>
                <c:pt idx="159">
                  <c:v>11.82375205069838</c:v>
                </c:pt>
                <c:pt idx="160">
                  <c:v>11.87683126897403</c:v>
                </c:pt>
                <c:pt idx="161">
                  <c:v>11.92991048724968</c:v>
                </c:pt>
                <c:pt idx="162">
                  <c:v>11.98298970552533</c:v>
                </c:pt>
                <c:pt idx="163">
                  <c:v>12.03606892380098</c:v>
                </c:pt>
                <c:pt idx="164">
                  <c:v>12.08914814207662</c:v>
                </c:pt>
                <c:pt idx="165">
                  <c:v>12.14222736035228</c:v>
                </c:pt>
                <c:pt idx="166">
                  <c:v>12.19530657862792</c:v>
                </c:pt>
                <c:pt idx="167">
                  <c:v>12.24838579690357</c:v>
                </c:pt>
                <c:pt idx="168">
                  <c:v>12.30146501517922</c:v>
                </c:pt>
                <c:pt idx="169">
                  <c:v>12.35454423345487</c:v>
                </c:pt>
                <c:pt idx="170">
                  <c:v>12.40762345173052</c:v>
                </c:pt>
                <c:pt idx="171">
                  <c:v>12.46070267000617</c:v>
                </c:pt>
                <c:pt idx="172">
                  <c:v>12.51378188828182</c:v>
                </c:pt>
                <c:pt idx="173">
                  <c:v>12.56686110655747</c:v>
                </c:pt>
                <c:pt idx="174">
                  <c:v>12.61994032483312</c:v>
                </c:pt>
                <c:pt idx="175">
                  <c:v>12.67301954310877</c:v>
                </c:pt>
                <c:pt idx="176">
                  <c:v>12.72609876138442</c:v>
                </c:pt>
                <c:pt idx="177">
                  <c:v>12.77917797966007</c:v>
                </c:pt>
                <c:pt idx="178">
                  <c:v>12.83225719793572</c:v>
                </c:pt>
                <c:pt idx="179">
                  <c:v>12.88533641621137</c:v>
                </c:pt>
                <c:pt idx="180">
                  <c:v>12.93841563448701</c:v>
                </c:pt>
                <c:pt idx="181">
                  <c:v>12.99149485276266</c:v>
                </c:pt>
                <c:pt idx="182">
                  <c:v>13.04457407103831</c:v>
                </c:pt>
                <c:pt idx="183">
                  <c:v>13.09765328931396</c:v>
                </c:pt>
                <c:pt idx="184">
                  <c:v>13.15073250758961</c:v>
                </c:pt>
                <c:pt idx="185">
                  <c:v>13.20381172586526</c:v>
                </c:pt>
                <c:pt idx="186">
                  <c:v>13.25689094414091</c:v>
                </c:pt>
                <c:pt idx="187">
                  <c:v>13.30997016241656</c:v>
                </c:pt>
                <c:pt idx="188">
                  <c:v>13.36304938069221</c:v>
                </c:pt>
                <c:pt idx="189">
                  <c:v>13.41612859896786</c:v>
                </c:pt>
                <c:pt idx="190">
                  <c:v>13.46920781724351</c:v>
                </c:pt>
                <c:pt idx="191">
                  <c:v>13.52228703551916</c:v>
                </c:pt>
                <c:pt idx="192">
                  <c:v>13.57536625379481</c:v>
                </c:pt>
                <c:pt idx="193">
                  <c:v>13.62844547207046</c:v>
                </c:pt>
                <c:pt idx="194">
                  <c:v>13.68152469034611</c:v>
                </c:pt>
                <c:pt idx="195">
                  <c:v>13.73460390862175</c:v>
                </c:pt>
                <c:pt idx="196">
                  <c:v>13.78768312689741</c:v>
                </c:pt>
                <c:pt idx="197">
                  <c:v>13.84076234517305</c:v>
                </c:pt>
                <c:pt idx="198">
                  <c:v>13.8938415634487</c:v>
                </c:pt>
                <c:pt idx="199">
                  <c:v>13.94692078172435</c:v>
                </c:pt>
                <c:pt idx="200">
                  <c:v>14.0</c:v>
                </c:pt>
              </c:numCache>
            </c:numRef>
          </c:xVal>
          <c:yVal>
            <c:numRef>
              <c:f>titrate!$F$17:$F$217</c:f>
              <c:numCache>
                <c:formatCode>General</c:formatCode>
                <c:ptCount val="201"/>
                <c:pt idx="0">
                  <c:v>0.0412898832738692</c:v>
                </c:pt>
                <c:pt idx="1">
                  <c:v>0.0464085410532548</c:v>
                </c:pt>
                <c:pt idx="2">
                  <c:v>0.0521272506160665</c:v>
                </c:pt>
                <c:pt idx="3">
                  <c:v>0.0585074141505398</c:v>
                </c:pt>
                <c:pt idx="4">
                  <c:v>0.0656144272381137</c:v>
                </c:pt>
                <c:pt idx="5">
                  <c:v>0.0735173316409384</c:v>
                </c:pt>
                <c:pt idx="6">
                  <c:v>0.0822882709322471</c:v>
                </c:pt>
                <c:pt idx="7">
                  <c:v>0.0920017107592455</c:v>
                </c:pt>
                <c:pt idx="8">
                  <c:v>0.102733385437141</c:v>
                </c:pt>
                <c:pt idx="9">
                  <c:v>0.114558935379288</c:v>
                </c:pt>
                <c:pt idx="10">
                  <c:v>0.127552206616718</c:v>
                </c:pt>
                <c:pt idx="11">
                  <c:v>0.141783195430773</c:v>
                </c:pt>
                <c:pt idx="12">
                  <c:v>0.157315638883003</c:v>
                </c:pt>
                <c:pt idx="13">
                  <c:v>0.174204276415699</c:v>
                </c:pt>
                <c:pt idx="14">
                  <c:v>0.192491838743158</c:v>
                </c:pt>
                <c:pt idx="15">
                  <c:v>0.212205857056055</c:v>
                </c:pt>
                <c:pt idx="16">
                  <c:v>0.233355425979024</c:v>
                </c:pt>
                <c:pt idx="17">
                  <c:v>0.255928094165494</c:v>
                </c:pt>
                <c:pt idx="18">
                  <c:v>0.279887091840902</c:v>
                </c:pt>
                <c:pt idx="19">
                  <c:v>0.305169128831492</c:v>
                </c:pt>
                <c:pt idx="20">
                  <c:v>0.331683003030546</c:v>
                </c:pt>
                <c:pt idx="21">
                  <c:v>0.359309241935908</c:v>
                </c:pt>
                <c:pt idx="22">
                  <c:v>0.387900955008265</c:v>
                </c:pt>
                <c:pt idx="23">
                  <c:v>0.417286001813694</c:v>
                </c:pt>
                <c:pt idx="24">
                  <c:v>0.447270484435485</c:v>
                </c:pt>
                <c:pt idx="25">
                  <c:v>0.477643461492056</c:v>
                </c:pt>
                <c:pt idx="26">
                  <c:v>0.508182668316666</c:v>
                </c:pt>
                <c:pt idx="27">
                  <c:v>0.538660928581311</c:v>
                </c:pt>
                <c:pt idx="28">
                  <c:v>0.568852871407791</c:v>
                </c:pt>
                <c:pt idx="29">
                  <c:v>0.598541535799421</c:v>
                </c:pt>
                <c:pt idx="30">
                  <c:v>0.627524456158441</c:v>
                </c:pt>
                <c:pt idx="31">
                  <c:v>0.655618876823935</c:v>
                </c:pt>
                <c:pt idx="32">
                  <c:v>0.682665831478353</c:v>
                </c:pt>
                <c:pt idx="33">
                  <c:v>0.708532931694375</c:v>
                </c:pt>
                <c:pt idx="34">
                  <c:v>0.733115822605458</c:v>
                </c:pt>
                <c:pt idx="35">
                  <c:v>0.756338368371471</c:v>
                </c:pt>
                <c:pt idx="36">
                  <c:v>0.778151714719068</c:v>
                </c:pt>
                <c:pt idx="37">
                  <c:v>0.798532433893694</c:v>
                </c:pt>
                <c:pt idx="38">
                  <c:v>0.817479987183344</c:v>
                </c:pt>
                <c:pt idx="39">
                  <c:v>0.835013744135715</c:v>
                </c:pt>
                <c:pt idx="40">
                  <c:v>0.851169780824515</c:v>
                </c:pt>
                <c:pt idx="41">
                  <c:v>0.865997648478331</c:v>
                </c:pt>
                <c:pt idx="42">
                  <c:v>0.879557264962964</c:v>
                </c:pt>
                <c:pt idx="43">
                  <c:v>0.8919160406406</c:v>
                </c:pt>
                <c:pt idx="44">
                  <c:v>0.903146311297078</c:v>
                </c:pt>
                <c:pt idx="45">
                  <c:v>0.91332311692843</c:v>
                </c:pt>
                <c:pt idx="46">
                  <c:v>0.922522337651971</c:v>
                </c:pt>
                <c:pt idx="47">
                  <c:v>0.930819177218337</c:v>
                </c:pt>
                <c:pt idx="48">
                  <c:v>0.938286970155219</c:v>
                </c:pt>
                <c:pt idx="49">
                  <c:v>0.944996279624955</c:v>
                </c:pt>
                <c:pt idx="50">
                  <c:v>0.951014248576111</c:v>
                </c:pt>
                <c:pt idx="51">
                  <c:v>0.95640416563831</c:v>
                </c:pt>
                <c:pt idx="52">
                  <c:v>0.961225208463635</c:v>
                </c:pt>
                <c:pt idx="53">
                  <c:v>0.965532330020213</c:v>
                </c:pt>
                <c:pt idx="54">
                  <c:v>0.96937625702776</c:v>
                </c:pt>
                <c:pt idx="55">
                  <c:v>0.972803573790268</c:v>
                </c:pt>
                <c:pt idx="56">
                  <c:v>0.975856868773345</c:v>
                </c:pt>
                <c:pt idx="57">
                  <c:v>0.978574925159518</c:v>
                </c:pt>
                <c:pt idx="58">
                  <c:v>0.98099294015464</c:v>
                </c:pt>
                <c:pt idx="59">
                  <c:v>0.9831427609427</c:v>
                </c:pt>
                <c:pt idx="60">
                  <c:v>0.9850531278742</c:v>
                </c:pt>
                <c:pt idx="61">
                  <c:v>0.98674991773618</c:v>
                </c:pt>
                <c:pt idx="62">
                  <c:v>0.988256381821514</c:v>
                </c:pt>
                <c:pt idx="63">
                  <c:v>0.989593375032693</c:v>
                </c:pt>
                <c:pt idx="64">
                  <c:v>0.990779573466934</c:v>
                </c:pt>
                <c:pt idx="65">
                  <c:v>0.991831678880659</c:v>
                </c:pt>
                <c:pt idx="66">
                  <c:v>0.992764609165051</c:v>
                </c:pt>
                <c:pt idx="67">
                  <c:v>0.993591674519298</c:v>
                </c:pt>
                <c:pt idx="68">
                  <c:v>0.994324739418215</c:v>
                </c:pt>
                <c:pt idx="69">
                  <c:v>0.994974370765358</c:v>
                </c:pt>
                <c:pt idx="70">
                  <c:v>0.995549972825957</c:v>
                </c:pt>
                <c:pt idx="71">
                  <c:v>0.99605990966637</c:v>
                </c:pt>
                <c:pt idx="72">
                  <c:v>0.996511615904826</c:v>
                </c:pt>
                <c:pt idx="73">
                  <c:v>0.996911696615422</c:v>
                </c:pt>
                <c:pt idx="74">
                  <c:v>0.997266017234322</c:v>
                </c:pt>
                <c:pt idx="75">
                  <c:v>0.997579784302311</c:v>
                </c:pt>
                <c:pt idx="76">
                  <c:v>0.997857617847903</c:v>
                </c:pt>
                <c:pt idx="77">
                  <c:v>0.998103616175147</c:v>
                </c:pt>
                <c:pt idx="78">
                  <c:v>0.998321413773943</c:v>
                </c:pt>
                <c:pt idx="79">
                  <c:v>0.998514233021088</c:v>
                </c:pt>
                <c:pt idx="80">
                  <c:v>0.998684930289462</c:v>
                </c:pt>
                <c:pt idx="81">
                  <c:v>0.998836037032325</c:v>
                </c:pt>
                <c:pt idx="82">
                  <c:v>0.998969796360727</c:v>
                </c:pt>
                <c:pt idx="83">
                  <c:v>0.999088195585272</c:v>
                </c:pt>
                <c:pt idx="84">
                  <c:v>0.99919299514935</c:v>
                </c:pt>
                <c:pt idx="85">
                  <c:v>0.999285754339761</c:v>
                </c:pt>
                <c:pt idx="86">
                  <c:v>0.99936785412252</c:v>
                </c:pt>
                <c:pt idx="87">
                  <c:v>0.99944051741654</c:v>
                </c:pt>
                <c:pt idx="88">
                  <c:v>0.99950482708576</c:v>
                </c:pt>
                <c:pt idx="89">
                  <c:v>0.999561741901065</c:v>
                </c:pt>
                <c:pt idx="90">
                  <c:v>0.999612110696782</c:v>
                </c:pt>
                <c:pt idx="91">
                  <c:v>0.999656684922572</c:v>
                </c:pt>
                <c:pt idx="92">
                  <c:v>0.999696129769863</c:v>
                </c:pt>
                <c:pt idx="93">
                  <c:v>0.99973103403252</c:v>
                </c:pt>
                <c:pt idx="94">
                  <c:v>0.999761918843976</c:v>
                </c:pt>
                <c:pt idx="95">
                  <c:v>0.999789245417355</c:v>
                </c:pt>
                <c:pt idx="96">
                  <c:v>0.999813421901128</c:v>
                </c:pt>
                <c:pt idx="97">
                  <c:v>0.99983480945029</c:v>
                </c:pt>
                <c:pt idx="98">
                  <c:v>0.999853727601885</c:v>
                </c:pt>
                <c:pt idx="99">
                  <c:v>0.999870459033716</c:v>
                </c:pt>
                <c:pt idx="100">
                  <c:v>0.999885253776184</c:v>
                </c:pt>
                <c:pt idx="101">
                  <c:v>0.999898332939304</c:v>
                </c:pt>
                <c:pt idx="102">
                  <c:v>0.999909892009896</c:v>
                </c:pt>
                <c:pt idx="103">
                  <c:v>0.999920103767655</c:v>
                </c:pt>
                <c:pt idx="104">
                  <c:v>0.999929120863284</c:v>
                </c:pt>
                <c:pt idx="105">
                  <c:v>0.999937078096866</c:v>
                </c:pt>
                <c:pt idx="106">
                  <c:v>0.999944094430279</c:v>
                </c:pt>
                <c:pt idx="107">
                  <c:v>0.999950274763532</c:v>
                </c:pt>
                <c:pt idx="108">
                  <c:v>0.99995571150141</c:v>
                </c:pt>
                <c:pt idx="109">
                  <c:v>0.999960485933729</c:v>
                </c:pt>
                <c:pt idx="110">
                  <c:v>0.999964669449743</c:v>
                </c:pt>
                <c:pt idx="111">
                  <c:v>0.999968324604762</c:v>
                </c:pt>
                <c:pt idx="112">
                  <c:v>0.9999715060549</c:v>
                </c:pt>
                <c:pt idx="113">
                  <c:v>0.99997426137385</c:v>
                </c:pt>
                <c:pt idx="114">
                  <c:v>0.999976631763889</c:v>
                </c:pt>
                <c:pt idx="115">
                  <c:v>0.9999786526717</c:v>
                </c:pt>
                <c:pt idx="116">
                  <c:v>0.999980354318195</c:v>
                </c:pt>
                <c:pt idx="117">
                  <c:v>0.999981762150256</c:v>
                </c:pt>
                <c:pt idx="118">
                  <c:v>0.999982897221131</c:v>
                </c:pt>
                <c:pt idx="119">
                  <c:v>0.999983776505153</c:v>
                </c:pt>
                <c:pt idx="120">
                  <c:v>0.999984413151494</c:v>
                </c:pt>
                <c:pt idx="121">
                  <c:v>0.999984816680728</c:v>
                </c:pt>
                <c:pt idx="122">
                  <c:v>0.999984993127153</c:v>
                </c:pt>
                <c:pt idx="123">
                  <c:v>0.999984945128984</c:v>
                </c:pt>
                <c:pt idx="124">
                  <c:v>0.99998467196776</c:v>
                </c:pt>
                <c:pt idx="125">
                  <c:v>0.999984169557569</c:v>
                </c:pt>
                <c:pt idx="126">
                  <c:v>0.999983430383907</c:v>
                </c:pt>
                <c:pt idx="127">
                  <c:v>0.999982443391269</c:v>
                </c:pt>
                <c:pt idx="128">
                  <c:v>0.999981193817786</c:v>
                </c:pt>
                <c:pt idx="129">
                  <c:v>0.999979662974426</c:v>
                </c:pt>
                <c:pt idx="130">
                  <c:v>0.99997782796547</c:v>
                </c:pt>
                <c:pt idx="131">
                  <c:v>0.999975661346069</c:v>
                </c:pt>
                <c:pt idx="132">
                  <c:v>0.999973130711772</c:v>
                </c:pt>
                <c:pt idx="133">
                  <c:v>0.999970198213867</c:v>
                </c:pt>
                <c:pt idx="134">
                  <c:v>0.999966819993311</c:v>
                </c:pt>
                <c:pt idx="135">
                  <c:v>0.999962945524757</c:v>
                </c:pt>
                <c:pt idx="136">
                  <c:v>0.99995851686089</c:v>
                </c:pt>
                <c:pt idx="137">
                  <c:v>0.999953467765753</c:v>
                </c:pt>
                <c:pt idx="138">
                  <c:v>0.999947722724107</c:v>
                </c:pt>
                <c:pt idx="139">
                  <c:v>0.999941195812012</c:v>
                </c:pt>
                <c:pt idx="140">
                  <c:v>0.999933789411728</c:v>
                </c:pt>
                <c:pt idx="141">
                  <c:v>0.999925392751732</c:v>
                </c:pt>
                <c:pt idx="142">
                  <c:v>0.999915880249995</c:v>
                </c:pt>
                <c:pt idx="143">
                  <c:v>0.999905109635754</c:v>
                </c:pt>
                <c:pt idx="144">
                  <c:v>0.999892919821691</c:v>
                </c:pt>
                <c:pt idx="145">
                  <c:v>0.999879128494679</c:v>
                </c:pt>
                <c:pt idx="146">
                  <c:v>0.999863529389082</c:v>
                </c:pt>
                <c:pt idx="147">
                  <c:v>0.999845889201813</c:v>
                </c:pt>
                <c:pt idx="148">
                  <c:v>0.999825944103024</c:v>
                </c:pt>
                <c:pt idx="149">
                  <c:v>0.999803395790234</c:v>
                </c:pt>
                <c:pt idx="150">
                  <c:v>0.999777907026887</c:v>
                </c:pt>
                <c:pt idx="151">
                  <c:v>0.999749096598614</c:v>
                </c:pt>
                <c:pt idx="152">
                  <c:v>0.99971653361178</c:v>
                </c:pt>
                <c:pt idx="153">
                  <c:v>0.999679731049029</c:v>
                </c:pt>
                <c:pt idx="154">
                  <c:v>0.999638138485479</c:v>
                </c:pt>
                <c:pt idx="155">
                  <c:v>0.99959113385663</c:v>
                </c:pt>
                <c:pt idx="156">
                  <c:v>0.999538014154883</c:v>
                </c:pt>
                <c:pt idx="157">
                  <c:v>0.999477984915574</c:v>
                </c:pt>
                <c:pt idx="158">
                  <c:v>0.999410148335306</c:v>
                </c:pt>
                <c:pt idx="159">
                  <c:v>0.999333489844943</c:v>
                </c:pt>
                <c:pt idx="160">
                  <c:v>0.999246862936562</c:v>
                </c:pt>
                <c:pt idx="161">
                  <c:v>0.999148972017548</c:v>
                </c:pt>
                <c:pt idx="162">
                  <c:v>0.999038353035617</c:v>
                </c:pt>
                <c:pt idx="163">
                  <c:v>0.998913351585273</c:v>
                </c:pt>
                <c:pt idx="164">
                  <c:v>0.998772098168676</c:v>
                </c:pt>
                <c:pt idx="165">
                  <c:v>0.998612480241529</c:v>
                </c:pt>
                <c:pt idx="166">
                  <c:v>0.998432110626758</c:v>
                </c:pt>
                <c:pt idx="167">
                  <c:v>0.998228291824851</c:v>
                </c:pt>
                <c:pt idx="168">
                  <c:v>0.997997975688873</c:v>
                </c:pt>
                <c:pt idx="169">
                  <c:v>0.997737717863668</c:v>
                </c:pt>
                <c:pt idx="170">
                  <c:v>0.9974436263116</c:v>
                </c:pt>
                <c:pt idx="171">
                  <c:v>0.997111303160398</c:v>
                </c:pt>
                <c:pt idx="172">
                  <c:v>0.996735779011173</c:v>
                </c:pt>
                <c:pt idx="173">
                  <c:v>0.996311438735358</c:v>
                </c:pt>
                <c:pt idx="174">
                  <c:v>0.995831937666947</c:v>
                </c:pt>
                <c:pt idx="175">
                  <c:v>0.995290106959881</c:v>
                </c:pt>
                <c:pt idx="176">
                  <c:v>0.994677846728546</c:v>
                </c:pt>
                <c:pt idx="177">
                  <c:v>0.993986005421304</c:v>
                </c:pt>
                <c:pt idx="178">
                  <c:v>0.993204243692089</c:v>
                </c:pt>
                <c:pt idx="179">
                  <c:v>0.992320880833355</c:v>
                </c:pt>
                <c:pt idx="180">
                  <c:v>0.991322721616073</c:v>
                </c:pt>
                <c:pt idx="181">
                  <c:v>0.990194861151203</c:v>
                </c:pt>
                <c:pt idx="182">
                  <c:v>0.988920465146738</c:v>
                </c:pt>
                <c:pt idx="183">
                  <c:v>0.987480522692597</c:v>
                </c:pt>
                <c:pt idx="184">
                  <c:v>0.985853568474713</c:v>
                </c:pt>
                <c:pt idx="185">
                  <c:v>0.984015371118488</c:v>
                </c:pt>
                <c:pt idx="186">
                  <c:v>0.98193858421911</c:v>
                </c:pt>
                <c:pt idx="187">
                  <c:v>0.979592356573813</c:v>
                </c:pt>
                <c:pt idx="188">
                  <c:v>0.976941898250059</c:v>
                </c:pt>
                <c:pt idx="189">
                  <c:v>0.973947999490552</c:v>
                </c:pt>
                <c:pt idx="190">
                  <c:v>0.97056650019347</c:v>
                </c:pt>
                <c:pt idx="191">
                  <c:v>0.966747708984665</c:v>
                </c:pt>
                <c:pt idx="192">
                  <c:v>0.962435772951784</c:v>
                </c:pt>
                <c:pt idx="193">
                  <c:v>0.957568002254794</c:v>
                </c:pt>
                <c:pt idx="194">
                  <c:v>0.952074158484091</c:v>
                </c:pt>
                <c:pt idx="195">
                  <c:v>0.945875722354104</c:v>
                </c:pt>
                <c:pt idx="196">
                  <c:v>0.938885165791419</c:v>
                </c:pt>
                <c:pt idx="197">
                  <c:v>0.93100526655079</c:v>
                </c:pt>
                <c:pt idx="198">
                  <c:v>0.922128521154872</c:v>
                </c:pt>
                <c:pt idx="199">
                  <c:v>0.91213673525767</c:v>
                </c:pt>
                <c:pt idx="200">
                  <c:v>0.900900900444492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titrate!$G$16</c:f>
              <c:strCache>
                <c:ptCount val="1"/>
                <c:pt idx="0">
                  <c:v>a2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titrate!$B$17:$B$217</c:f>
              <c:numCache>
                <c:formatCode>General</c:formatCode>
                <c:ptCount val="201"/>
                <c:pt idx="0">
                  <c:v>3.384156344870136</c:v>
                </c:pt>
                <c:pt idx="1">
                  <c:v>3.437235563145785</c:v>
                </c:pt>
                <c:pt idx="2">
                  <c:v>3.490314781421434</c:v>
                </c:pt>
                <c:pt idx="3">
                  <c:v>3.543393999697084</c:v>
                </c:pt>
                <c:pt idx="4">
                  <c:v>3.596473217972733</c:v>
                </c:pt>
                <c:pt idx="5">
                  <c:v>3.649552436248383</c:v>
                </c:pt>
                <c:pt idx="6">
                  <c:v>3.702631654524032</c:v>
                </c:pt>
                <c:pt idx="7">
                  <c:v>3.755710872799681</c:v>
                </c:pt>
                <c:pt idx="8">
                  <c:v>3.80879009107533</c:v>
                </c:pt>
                <c:pt idx="9">
                  <c:v>3.86186930935098</c:v>
                </c:pt>
                <c:pt idx="10">
                  <c:v>3.914948527626629</c:v>
                </c:pt>
                <c:pt idx="11">
                  <c:v>3.968027745902278</c:v>
                </c:pt>
                <c:pt idx="12">
                  <c:v>4.021106964177928</c:v>
                </c:pt>
                <c:pt idx="13">
                  <c:v>4.074186182453576</c:v>
                </c:pt>
                <c:pt idx="14">
                  <c:v>4.127265400729226</c:v>
                </c:pt>
                <c:pt idx="15">
                  <c:v>4.180344619004875</c:v>
                </c:pt>
                <c:pt idx="16">
                  <c:v>4.233423837280525</c:v>
                </c:pt>
                <c:pt idx="17">
                  <c:v>4.286503055556174</c:v>
                </c:pt>
                <c:pt idx="18">
                  <c:v>4.339582273831824</c:v>
                </c:pt>
                <c:pt idx="19">
                  <c:v>4.392661492107473</c:v>
                </c:pt>
                <c:pt idx="20">
                  <c:v>4.445740710383122</c:v>
                </c:pt>
                <c:pt idx="21">
                  <c:v>4.498819928658772</c:v>
                </c:pt>
                <c:pt idx="22">
                  <c:v>4.55189914693442</c:v>
                </c:pt>
                <c:pt idx="23">
                  <c:v>4.60497836521007</c:v>
                </c:pt>
                <c:pt idx="24">
                  <c:v>4.65805758348572</c:v>
                </c:pt>
                <c:pt idx="25">
                  <c:v>4.711136801761369</c:v>
                </c:pt>
                <c:pt idx="26">
                  <c:v>4.764216020037018</c:v>
                </c:pt>
                <c:pt idx="27">
                  <c:v>4.817295238312668</c:v>
                </c:pt>
                <c:pt idx="28">
                  <c:v>4.870374456588317</c:v>
                </c:pt>
                <c:pt idx="29">
                  <c:v>4.923453674863965</c:v>
                </c:pt>
                <c:pt idx="30">
                  <c:v>4.976532893139616</c:v>
                </c:pt>
                <c:pt idx="31">
                  <c:v>5.029612111415264</c:v>
                </c:pt>
                <c:pt idx="32">
                  <c:v>5.082691329690914</c:v>
                </c:pt>
                <c:pt idx="33">
                  <c:v>5.135770547966564</c:v>
                </c:pt>
                <c:pt idx="34">
                  <c:v>5.188849766242213</c:v>
                </c:pt>
                <c:pt idx="35">
                  <c:v>5.241928984517862</c:v>
                </c:pt>
                <c:pt idx="36">
                  <c:v>5.295008202793512</c:v>
                </c:pt>
                <c:pt idx="37">
                  <c:v>5.348087421069161</c:v>
                </c:pt>
                <c:pt idx="38">
                  <c:v>5.40116663934481</c:v>
                </c:pt>
                <c:pt idx="39">
                  <c:v>5.45424585762046</c:v>
                </c:pt>
                <c:pt idx="40">
                  <c:v>5.507325075896109</c:v>
                </c:pt>
                <c:pt idx="41">
                  <c:v>5.560404294171758</c:v>
                </c:pt>
                <c:pt idx="42">
                  <c:v>5.613483512447408</c:v>
                </c:pt>
                <c:pt idx="43">
                  <c:v>5.666562730723057</c:v>
                </c:pt>
                <c:pt idx="44">
                  <c:v>5.719641948998706</c:v>
                </c:pt>
                <c:pt idx="45">
                  <c:v>5.772721167274354</c:v>
                </c:pt>
                <c:pt idx="46">
                  <c:v>5.825800385550005</c:v>
                </c:pt>
                <c:pt idx="47">
                  <c:v>5.878879603825654</c:v>
                </c:pt>
                <c:pt idx="48">
                  <c:v>5.931958822101304</c:v>
                </c:pt>
                <c:pt idx="49">
                  <c:v>5.985038040376953</c:v>
                </c:pt>
                <c:pt idx="50">
                  <c:v>6.038117258652602</c:v>
                </c:pt>
                <c:pt idx="51">
                  <c:v>6.091196476928252</c:v>
                </c:pt>
                <c:pt idx="52">
                  <c:v>6.144275695203901</c:v>
                </c:pt>
                <c:pt idx="53">
                  <c:v>6.19735491347955</c:v>
                </c:pt>
                <c:pt idx="54">
                  <c:v>6.250434131755199</c:v>
                </c:pt>
                <c:pt idx="55">
                  <c:v>6.303513350030849</c:v>
                </c:pt>
                <c:pt idx="56">
                  <c:v>6.356592568306498</c:v>
                </c:pt>
                <c:pt idx="57">
                  <c:v>6.409671786582148</c:v>
                </c:pt>
                <c:pt idx="58">
                  <c:v>6.462751004857797</c:v>
                </c:pt>
                <c:pt idx="59">
                  <c:v>6.515830223133446</c:v>
                </c:pt>
                <c:pt idx="60">
                  <c:v>6.568909441409096</c:v>
                </c:pt>
                <c:pt idx="61">
                  <c:v>6.621988659684745</c:v>
                </c:pt>
                <c:pt idx="62">
                  <c:v>6.675067877960394</c:v>
                </c:pt>
                <c:pt idx="63">
                  <c:v>6.728147096236043</c:v>
                </c:pt>
                <c:pt idx="64">
                  <c:v>6.781226314511693</c:v>
                </c:pt>
                <c:pt idx="65">
                  <c:v>6.834305532787342</c:v>
                </c:pt>
                <c:pt idx="66">
                  <c:v>6.887384751062992</c:v>
                </c:pt>
                <c:pt idx="67">
                  <c:v>6.94046396933864</c:v>
                </c:pt>
                <c:pt idx="68">
                  <c:v>6.99354318761429</c:v>
                </c:pt>
                <c:pt idx="69">
                  <c:v>7.04662240588994</c:v>
                </c:pt>
                <c:pt idx="70">
                  <c:v>7.09970162416559</c:v>
                </c:pt>
                <c:pt idx="71">
                  <c:v>7.152780842441238</c:v>
                </c:pt>
                <c:pt idx="72">
                  <c:v>7.205860060716887</c:v>
                </c:pt>
                <c:pt idx="73">
                  <c:v>7.258939278992537</c:v>
                </c:pt>
                <c:pt idx="74">
                  <c:v>7.312018497268186</c:v>
                </c:pt>
                <c:pt idx="75">
                  <c:v>7.365097715543835</c:v>
                </c:pt>
                <c:pt idx="76">
                  <c:v>7.418176933819485</c:v>
                </c:pt>
                <c:pt idx="77">
                  <c:v>7.471256152095134</c:v>
                </c:pt>
                <c:pt idx="78">
                  <c:v>7.524335370370784</c:v>
                </c:pt>
                <c:pt idx="79">
                  <c:v>7.577414588646433</c:v>
                </c:pt>
                <c:pt idx="80">
                  <c:v>7.630493806922082</c:v>
                </c:pt>
                <c:pt idx="81">
                  <c:v>7.683573025197732</c:v>
                </c:pt>
                <c:pt idx="82">
                  <c:v>7.73665224347338</c:v>
                </c:pt>
                <c:pt idx="83">
                  <c:v>7.78973146174903</c:v>
                </c:pt>
                <c:pt idx="84">
                  <c:v>7.84281068002468</c:v>
                </c:pt>
                <c:pt idx="85">
                  <c:v>7.895889898300329</c:v>
                </c:pt>
                <c:pt idx="86">
                  <c:v>7.948969116575978</c:v>
                </c:pt>
                <c:pt idx="87">
                  <c:v>8.002048334851627</c:v>
                </c:pt>
                <c:pt idx="88">
                  <c:v>8.055127553127277</c:v>
                </c:pt>
                <c:pt idx="89">
                  <c:v>8.108206771402926</c:v>
                </c:pt>
                <c:pt idx="90">
                  <c:v>8.161285989678575</c:v>
                </c:pt>
                <c:pt idx="91">
                  <c:v>8.214365207954224</c:v>
                </c:pt>
                <c:pt idx="92">
                  <c:v>8.267444426229873</c:v>
                </c:pt>
                <c:pt idx="93">
                  <c:v>8.320523644505524</c:v>
                </c:pt>
                <c:pt idx="94">
                  <c:v>8.373602862781172</c:v>
                </c:pt>
                <c:pt idx="95">
                  <c:v>8.426682081056821</c:v>
                </c:pt>
                <c:pt idx="96">
                  <c:v>8.479761299332471</c:v>
                </c:pt>
                <c:pt idx="97">
                  <c:v>8.53284051760812</c:v>
                </c:pt>
                <c:pt idx="98">
                  <c:v>8.58591973588377</c:v>
                </c:pt>
                <c:pt idx="99">
                  <c:v>8.638998954159419</c:v>
                </c:pt>
                <c:pt idx="100">
                  <c:v>8.692078172435067</c:v>
                </c:pt>
                <c:pt idx="101">
                  <c:v>8.745157390710718</c:v>
                </c:pt>
                <c:pt idx="102">
                  <c:v>8.798236608986368</c:v>
                </c:pt>
                <c:pt idx="103">
                  <c:v>8.851315827262016</c:v>
                </c:pt>
                <c:pt idx="104">
                  <c:v>8.904395045537665</c:v>
                </c:pt>
                <c:pt idx="105">
                  <c:v>8.957474263813315</c:v>
                </c:pt>
                <c:pt idx="106">
                  <c:v>9.010553482088965</c:v>
                </c:pt>
                <c:pt idx="107">
                  <c:v>9.063632700364614</c:v>
                </c:pt>
                <c:pt idx="108">
                  <c:v>9.116711918640262</c:v>
                </c:pt>
                <c:pt idx="109">
                  <c:v>9.16979113691591</c:v>
                </c:pt>
                <c:pt idx="110">
                  <c:v>9.222870355191562</c:v>
                </c:pt>
                <c:pt idx="111">
                  <c:v>9.27594957346721</c:v>
                </c:pt>
                <c:pt idx="112">
                  <c:v>9.329028791742861</c:v>
                </c:pt>
                <c:pt idx="113">
                  <c:v>9.38210801001851</c:v>
                </c:pt>
                <c:pt idx="114">
                  <c:v>9.43518722829416</c:v>
                </c:pt>
                <c:pt idx="115">
                  <c:v>9.48826644656981</c:v>
                </c:pt>
                <c:pt idx="116">
                  <c:v>9.541345664845458</c:v>
                </c:pt>
                <c:pt idx="117">
                  <c:v>9.594424883121107</c:v>
                </c:pt>
                <c:pt idx="118">
                  <c:v>9.647504101396755</c:v>
                </c:pt>
                <c:pt idx="119">
                  <c:v>9.700583319672405</c:v>
                </c:pt>
                <c:pt idx="120">
                  <c:v>9.753662537948056</c:v>
                </c:pt>
                <c:pt idx="121">
                  <c:v>9.806741756223704</c:v>
                </c:pt>
                <c:pt idx="122">
                  <c:v>9.859820974499353</c:v>
                </c:pt>
                <c:pt idx="123">
                  <c:v>9.912900192775003</c:v>
                </c:pt>
                <c:pt idx="124">
                  <c:v>9.965979411050652</c:v>
                </c:pt>
                <c:pt idx="125">
                  <c:v>10.0190586293263</c:v>
                </c:pt>
                <c:pt idx="126">
                  <c:v>10.07213784760195</c:v>
                </c:pt>
                <c:pt idx="127">
                  <c:v>10.1252170658776</c:v>
                </c:pt>
                <c:pt idx="128">
                  <c:v>10.17829628415325</c:v>
                </c:pt>
                <c:pt idx="129">
                  <c:v>10.2313755024289</c:v>
                </c:pt>
                <c:pt idx="130">
                  <c:v>10.28445472070455</c:v>
                </c:pt>
                <c:pt idx="131">
                  <c:v>10.3375339389802</c:v>
                </c:pt>
                <c:pt idx="132">
                  <c:v>10.39061315725585</c:v>
                </c:pt>
                <c:pt idx="133">
                  <c:v>10.4436923755315</c:v>
                </c:pt>
                <c:pt idx="134">
                  <c:v>10.49677159380715</c:v>
                </c:pt>
                <c:pt idx="135">
                  <c:v>10.54985081208279</c:v>
                </c:pt>
                <c:pt idx="136">
                  <c:v>10.60293003035844</c:v>
                </c:pt>
                <c:pt idx="137">
                  <c:v>10.65600924863409</c:v>
                </c:pt>
                <c:pt idx="138">
                  <c:v>10.70908846690974</c:v>
                </c:pt>
                <c:pt idx="139">
                  <c:v>10.76216768518539</c:v>
                </c:pt>
                <c:pt idx="140">
                  <c:v>10.81524690346104</c:v>
                </c:pt>
                <c:pt idx="141">
                  <c:v>10.86832612173669</c:v>
                </c:pt>
                <c:pt idx="142">
                  <c:v>10.92140534001234</c:v>
                </c:pt>
                <c:pt idx="143">
                  <c:v>10.974484558288</c:v>
                </c:pt>
                <c:pt idx="144">
                  <c:v>11.02756377656364</c:v>
                </c:pt>
                <c:pt idx="145">
                  <c:v>11.08064299483929</c:v>
                </c:pt>
                <c:pt idx="146">
                  <c:v>11.13372221311494</c:v>
                </c:pt>
                <c:pt idx="147">
                  <c:v>11.18680143139059</c:v>
                </c:pt>
                <c:pt idx="148">
                  <c:v>11.23988064966624</c:v>
                </c:pt>
                <c:pt idx="149">
                  <c:v>11.29295986794189</c:v>
                </c:pt>
                <c:pt idx="150">
                  <c:v>11.34603908621753</c:v>
                </c:pt>
                <c:pt idx="151">
                  <c:v>11.39911830449319</c:v>
                </c:pt>
                <c:pt idx="152">
                  <c:v>11.45219752276883</c:v>
                </c:pt>
                <c:pt idx="153">
                  <c:v>11.50527674104448</c:v>
                </c:pt>
                <c:pt idx="154">
                  <c:v>11.55835595932013</c:v>
                </c:pt>
                <c:pt idx="155">
                  <c:v>11.61143517759578</c:v>
                </c:pt>
                <c:pt idx="156">
                  <c:v>11.66451439587143</c:v>
                </c:pt>
                <c:pt idx="157">
                  <c:v>11.71759361414708</c:v>
                </c:pt>
                <c:pt idx="158">
                  <c:v>11.77067283242273</c:v>
                </c:pt>
                <c:pt idx="159">
                  <c:v>11.82375205069838</c:v>
                </c:pt>
                <c:pt idx="160">
                  <c:v>11.87683126897403</c:v>
                </c:pt>
                <c:pt idx="161">
                  <c:v>11.92991048724968</c:v>
                </c:pt>
                <c:pt idx="162">
                  <c:v>11.98298970552533</c:v>
                </c:pt>
                <c:pt idx="163">
                  <c:v>12.03606892380098</c:v>
                </c:pt>
                <c:pt idx="164">
                  <c:v>12.08914814207662</c:v>
                </c:pt>
                <c:pt idx="165">
                  <c:v>12.14222736035228</c:v>
                </c:pt>
                <c:pt idx="166">
                  <c:v>12.19530657862792</c:v>
                </c:pt>
                <c:pt idx="167">
                  <c:v>12.24838579690357</c:v>
                </c:pt>
                <c:pt idx="168">
                  <c:v>12.30146501517922</c:v>
                </c:pt>
                <c:pt idx="169">
                  <c:v>12.35454423345487</c:v>
                </c:pt>
                <c:pt idx="170">
                  <c:v>12.40762345173052</c:v>
                </c:pt>
                <c:pt idx="171">
                  <c:v>12.46070267000617</c:v>
                </c:pt>
                <c:pt idx="172">
                  <c:v>12.51378188828182</c:v>
                </c:pt>
                <c:pt idx="173">
                  <c:v>12.56686110655747</c:v>
                </c:pt>
                <c:pt idx="174">
                  <c:v>12.61994032483312</c:v>
                </c:pt>
                <c:pt idx="175">
                  <c:v>12.67301954310877</c:v>
                </c:pt>
                <c:pt idx="176">
                  <c:v>12.72609876138442</c:v>
                </c:pt>
                <c:pt idx="177">
                  <c:v>12.77917797966007</c:v>
                </c:pt>
                <c:pt idx="178">
                  <c:v>12.83225719793572</c:v>
                </c:pt>
                <c:pt idx="179">
                  <c:v>12.88533641621137</c:v>
                </c:pt>
                <c:pt idx="180">
                  <c:v>12.93841563448701</c:v>
                </c:pt>
                <c:pt idx="181">
                  <c:v>12.99149485276266</c:v>
                </c:pt>
                <c:pt idx="182">
                  <c:v>13.04457407103831</c:v>
                </c:pt>
                <c:pt idx="183">
                  <c:v>13.09765328931396</c:v>
                </c:pt>
                <c:pt idx="184">
                  <c:v>13.15073250758961</c:v>
                </c:pt>
                <c:pt idx="185">
                  <c:v>13.20381172586526</c:v>
                </c:pt>
                <c:pt idx="186">
                  <c:v>13.25689094414091</c:v>
                </c:pt>
                <c:pt idx="187">
                  <c:v>13.30997016241656</c:v>
                </c:pt>
                <c:pt idx="188">
                  <c:v>13.36304938069221</c:v>
                </c:pt>
                <c:pt idx="189">
                  <c:v>13.41612859896786</c:v>
                </c:pt>
                <c:pt idx="190">
                  <c:v>13.46920781724351</c:v>
                </c:pt>
                <c:pt idx="191">
                  <c:v>13.52228703551916</c:v>
                </c:pt>
                <c:pt idx="192">
                  <c:v>13.57536625379481</c:v>
                </c:pt>
                <c:pt idx="193">
                  <c:v>13.62844547207046</c:v>
                </c:pt>
                <c:pt idx="194">
                  <c:v>13.68152469034611</c:v>
                </c:pt>
                <c:pt idx="195">
                  <c:v>13.73460390862175</c:v>
                </c:pt>
                <c:pt idx="196">
                  <c:v>13.78768312689741</c:v>
                </c:pt>
                <c:pt idx="197">
                  <c:v>13.84076234517305</c:v>
                </c:pt>
                <c:pt idx="198">
                  <c:v>13.8938415634487</c:v>
                </c:pt>
                <c:pt idx="199">
                  <c:v>13.94692078172435</c:v>
                </c:pt>
                <c:pt idx="200">
                  <c:v>14.0</c:v>
                </c:pt>
              </c:numCache>
            </c:numRef>
          </c:xVal>
          <c:yVal>
            <c:numRef>
              <c:f>titrate!$G$17:$G$217</c:f>
              <c:numCache>
                <c:formatCode>General</c:formatCode>
                <c:ptCount val="201"/>
                <c:pt idx="0">
                  <c:v>9.999999999999E-14</c:v>
                </c:pt>
                <c:pt idx="1">
                  <c:v>1.270087023488E-13</c:v>
                </c:pt>
                <c:pt idx="2">
                  <c:v>1.61205405606461E-13</c:v>
                </c:pt>
                <c:pt idx="3">
                  <c:v>2.04458374512534E-13</c:v>
                </c:pt>
                <c:pt idx="4">
                  <c:v>2.59103070790031E-13</c:v>
                </c:pt>
                <c:pt idx="5">
                  <c:v>3.2805160879148E-13</c:v>
                </c:pt>
                <c:pt idx="6">
                  <c:v>4.14924989245589E-13</c:v>
                </c:pt>
                <c:pt idx="7">
                  <c:v>5.24211779702143E-13</c:v>
                </c:pt>
                <c:pt idx="8">
                  <c:v>6.61457112977878E-13</c:v>
                </c:pt>
                <c:pt idx="9">
                  <c:v>8.33485940366544E-13</c:v>
                </c:pt>
                <c:pt idx="10">
                  <c:v>1.04866434919083E-12</c:v>
                </c:pt>
                <c:pt idx="11">
                  <c:v>1.31720237747104E-12</c:v>
                </c:pt>
                <c:pt idx="12">
                  <c:v>1.65150108190427E-12</c:v>
                </c:pt>
                <c:pt idx="13">
                  <c:v>2.06654560788487E-12</c:v>
                </c:pt>
                <c:pt idx="14">
                  <c:v>2.58034467578144E-12</c:v>
                </c:pt>
                <c:pt idx="15">
                  <c:v>3.21441529298904E-12</c:v>
                </c:pt>
                <c:pt idx="16">
                  <c:v>3.99430975370151E-12</c:v>
                </c:pt>
                <c:pt idx="17">
                  <c:v>4.95018030758301E-12</c:v>
                </c:pt>
                <c:pt idx="18">
                  <c:v>6.11737555704241E-12</c:v>
                </c:pt>
                <c:pt idx="19">
                  <c:v>7.53706203840742E-12</c:v>
                </c:pt>
                <c:pt idx="20">
                  <c:v>9.25686493803712E-12</c:v>
                </c:pt>
                <c:pt idx="21">
                  <c:v>1.13315238360741E-11</c:v>
                </c:pt>
                <c:pt idx="22">
                  <c:v>1.38235629881939E-11</c:v>
                </c:pt>
                <c:pt idx="23">
                  <c:v>1.68039809845541E-11</c:v>
                </c:pt>
                <c:pt idx="24">
                  <c:v>2.0352971446979E-11</c:v>
                </c:pt>
                <c:pt idx="25">
                  <c:v>2.45606942537254E-11</c:v>
                </c:pt>
                <c:pt idx="26">
                  <c:v>2.95281249064536E-11</c:v>
                </c:pt>
                <c:pt idx="27">
                  <c:v>3.53680172515153E-11</c:v>
                </c:pt>
                <c:pt idx="28">
                  <c:v>4.22060210506443E-11</c:v>
                </c:pt>
                <c:pt idx="29">
                  <c:v>5.01820002802966E-11</c:v>
                </c:pt>
                <c:pt idx="30">
                  <c:v>5.9451600275289E-11</c:v>
                </c:pt>
                <c:pt idx="31">
                  <c:v>7.01881120715268E-11</c:v>
                </c:pt>
                <c:pt idx="32">
                  <c:v>8.25846810713205E-11</c:v>
                </c:pt>
                <c:pt idx="33">
                  <c:v>9.68569052527213E-11</c:v>
                </c:pt>
                <c:pt idx="34">
                  <c:v>1.13245866490267E-10</c:v>
                </c:pt>
                <c:pt idx="35">
                  <c:v>1.32021638024154E-10</c:v>
                </c:pt>
                <c:pt idx="36">
                  <c:v>1.53487312410063E-10</c:v>
                </c:pt>
                <c:pt idx="37">
                  <c:v>1.77983597857008E-10</c:v>
                </c:pt>
                <c:pt idx="38">
                  <c:v>2.05894036912713E-10</c:v>
                </c:pt>
                <c:pt idx="39">
                  <c:v>2.3765090996722E-10</c:v>
                </c:pt>
                <c:pt idx="40">
                  <c:v>2.73741896857671E-10</c:v>
                </c:pt>
                <c:pt idx="41">
                  <c:v>3.14717582755337E-10</c:v>
                </c:pt>
                <c:pt idx="42">
                  <c:v>3.6119990930142E-10</c:v>
                </c:pt>
                <c:pt idx="43">
                  <c:v>4.13891688502585E-10</c:v>
                </c:pt>
                <c:pt idx="44">
                  <c:v>4.73587315172809E-10</c:v>
                </c:pt>
                <c:pt idx="45">
                  <c:v>5.41184833798445E-10</c:v>
                </c:pt>
                <c:pt idx="46">
                  <c:v>6.17699537799157E-10</c:v>
                </c:pt>
                <c:pt idx="47">
                  <c:v>7.04279303545594E-10</c:v>
                </c:pt>
                <c:pt idx="48">
                  <c:v>8.02221888544762E-10</c:v>
                </c:pt>
                <c:pt idx="49">
                  <c:v>9.12994453355787E-10</c:v>
                </c:pt>
                <c:pt idx="50">
                  <c:v>1.03825560055514E-9</c:v>
                </c:pt>
                <c:pt idx="51">
                  <c:v>1.17988026199229E-9</c:v>
                </c:pt>
                <c:pt idx="52">
                  <c:v>1.33998780828664E-9</c:v>
                </c:pt>
                <c:pt idx="53">
                  <c:v>1.5209738027004E-9</c:v>
                </c:pt>
                <c:pt idx="54">
                  <c:v>1.72554587594131E-9</c:v>
                </c:pt>
                <c:pt idx="55">
                  <c:v>1.9567642599483E-9</c:v>
                </c:pt>
                <c:pt idx="56">
                  <c:v>2.21808758823492E-9</c:v>
                </c:pt>
                <c:pt idx="57">
                  <c:v>2.51342464896815E-9</c:v>
                </c:pt>
                <c:pt idx="58">
                  <c:v>2.84719286582738E-9</c:v>
                </c:pt>
                <c:pt idx="59">
                  <c:v>3.22438438215956E-9</c:v>
                </c:pt>
                <c:pt idx="60">
                  <c:v>3.65064073752509E-9</c:v>
                </c:pt>
                <c:pt idx="61">
                  <c:v>4.13233725411747E-9</c:v>
                </c:pt>
                <c:pt idx="62">
                  <c:v>4.67667839565736E-9</c:v>
                </c:pt>
                <c:pt idx="63">
                  <c:v>5.29180552537812E-9</c:v>
                </c:pt>
                <c:pt idx="64">
                  <c:v>5.98691867508721E-9</c:v>
                </c:pt>
                <c:pt idx="65">
                  <c:v>6.77241414677704E-9</c:v>
                </c:pt>
                <c:pt idx="66">
                  <c:v>7.66004000500083E-9</c:v>
                </c:pt>
                <c:pt idx="67">
                  <c:v>8.66307178576307E-9</c:v>
                </c:pt>
                <c:pt idx="68">
                  <c:v>9.79651105000187E-9</c:v>
                </c:pt>
                <c:pt idx="69">
                  <c:v>1.10773097513778E-8</c:v>
                </c:pt>
                <c:pt idx="70">
                  <c:v>1.25246237741458E-8</c:v>
                </c:pt>
                <c:pt idx="71">
                  <c:v>1.41600994331391E-8</c:v>
                </c:pt>
                <c:pt idx="72">
                  <c:v>1.60081972208671E-8</c:v>
                </c:pt>
                <c:pt idx="73">
                  <c:v>1.80965576437898E-8</c:v>
                </c:pt>
                <c:pt idx="74">
                  <c:v>2.04564146193148E-8</c:v>
                </c:pt>
                <c:pt idx="75">
                  <c:v>2.31230626163805E-8</c:v>
                </c:pt>
                <c:pt idx="76">
                  <c:v>2.61363845262787E-8</c:v>
                </c:pt>
                <c:pt idx="77">
                  <c:v>2.95414481586571E-8</c:v>
                </c:pt>
                <c:pt idx="78">
                  <c:v>3.33891802840028E-8</c:v>
                </c:pt>
                <c:pt idx="79">
                  <c:v>3.77371283037011E-8</c:v>
                </c:pt>
                <c:pt idx="80">
                  <c:v>4.26503209393294E-8</c:v>
                </c:pt>
                <c:pt idx="81">
                  <c:v>4.82022408137862E-8</c:v>
                </c:pt>
                <c:pt idx="82">
                  <c:v>5.44759234703157E-8</c:v>
                </c:pt>
                <c:pt idx="83">
                  <c:v>6.15651992665078E-8</c:v>
                </c:pt>
                <c:pt idx="84">
                  <c:v>6.95760967171933E-8</c:v>
                </c:pt>
                <c:pt idx="85">
                  <c:v>7.86284282747979E-8</c:v>
                </c:pt>
                <c:pt idx="86">
                  <c:v>8.88575822642495E-8</c:v>
                </c:pt>
                <c:pt idx="87">
                  <c:v>1.00416547772792E-7</c:v>
                </c:pt>
                <c:pt idx="88">
                  <c:v>1.13478202779125E-7</c:v>
                </c:pt>
                <c:pt idx="89">
                  <c:v>1.28237899743273E-7</c:v>
                </c:pt>
                <c:pt idx="90">
                  <c:v>1.44916387327418E-7</c:v>
                </c:pt>
                <c:pt idx="91">
                  <c:v>1.63763111945042E-7</c:v>
                </c:pt>
                <c:pt idx="92">
                  <c:v>1.85059948516391E-7</c:v>
                </c:pt>
                <c:pt idx="93">
                  <c:v>2.09125416227409E-7</c:v>
                </c:pt>
                <c:pt idx="94">
                  <c:v>2.36319442342886E-7</c:v>
                </c:pt>
                <c:pt idx="95">
                  <c:v>2.67048745321109E-7</c:v>
                </c:pt>
                <c:pt idx="96">
                  <c:v>3.01772917739337E-7</c:v>
                </c:pt>
                <c:pt idx="97">
                  <c:v>3.41011300005535E-7</c:v>
                </c:pt>
                <c:pt idx="98">
                  <c:v>3.85350747658376E-7</c:v>
                </c:pt>
                <c:pt idx="99">
                  <c:v>4.35454408421518E-7</c:v>
                </c:pt>
                <c:pt idx="100">
                  <c:v>4.92071640279319E-7</c:v>
                </c:pt>
                <c:pt idx="101">
                  <c:v>5.56049218905404E-7</c:v>
                </c:pt>
                <c:pt idx="102">
                  <c:v>6.28344002057776E-7</c:v>
                </c:pt>
                <c:pt idx="103">
                  <c:v>7.10037240343084E-7</c:v>
                </c:pt>
                <c:pt idx="104">
                  <c:v>8.02350748373587E-7</c:v>
                </c:pt>
                <c:pt idx="105">
                  <c:v>9.06665178161804E-7</c:v>
                </c:pt>
                <c:pt idx="106">
                  <c:v>1.02454066803541E-6</c:v>
                </c:pt>
                <c:pt idx="107">
                  <c:v>1.1577401758788E-6</c:v>
                </c:pt>
                <c:pt idx="108">
                  <c:v>1.30825584564858E-6</c:v>
                </c:pt>
                <c:pt idx="109">
                  <c:v>1.47833880146884E-6</c:v>
                </c:pt>
                <c:pt idx="110">
                  <c:v>1.67053281486474E-6</c:v>
                </c:pt>
                <c:pt idx="111">
                  <c:v>1.88771234860777E-6</c:v>
                </c:pt>
                <c:pt idx="112">
                  <c:v>2.1331255460866E-6</c:v>
                </c:pt>
                <c:pt idx="113">
                  <c:v>2.41044280906219E-6</c:v>
                </c:pt>
                <c:pt idx="114">
                  <c:v>2.72381169021967E-6</c:v>
                </c:pt>
                <c:pt idx="115">
                  <c:v>3.07791892133983E-6</c:v>
                </c:pt>
                <c:pt idx="116">
                  <c:v>3.47806050459067E-6</c:v>
                </c:pt>
                <c:pt idx="117">
                  <c:v>3.93022091497576E-6</c:v>
                </c:pt>
                <c:pt idx="118">
                  <c:v>4.44116259817235E-6</c:v>
                </c:pt>
                <c:pt idx="119">
                  <c:v>5.0185271018792E-6</c:v>
                </c:pt>
                <c:pt idx="120">
                  <c:v>5.67094935266912E-6</c:v>
                </c:pt>
                <c:pt idx="121">
                  <c:v>6.40818678679692E-6</c:v>
                </c:pt>
                <c:pt idx="122">
                  <c:v>7.24126526537979E-6</c:v>
                </c:pt>
                <c:pt idx="123">
                  <c:v>8.1826439551507E-6</c:v>
                </c:pt>
                <c:pt idx="124">
                  <c:v>9.246401639325E-6</c:v>
                </c:pt>
                <c:pt idx="125">
                  <c:v>1.0448447243232E-5</c:v>
                </c:pt>
                <c:pt idx="126">
                  <c:v>1.18067577210114E-5</c:v>
                </c:pt>
                <c:pt idx="127">
                  <c:v>1.33416468582387E-5</c:v>
                </c:pt>
                <c:pt idx="128">
                  <c:v>1.50760690068937E-5</c:v>
                </c:pt>
                <c:pt idx="129">
                  <c:v>1.70359622904724E-5</c:v>
                </c:pt>
                <c:pt idx="130">
                  <c:v>1.92506364060101E-5</c:v>
                </c:pt>
                <c:pt idx="131">
                  <c:v>2.17532108150379E-5</c:v>
                </c:pt>
                <c:pt idx="132">
                  <c:v>2.4581109866909E-5</c:v>
                </c:pt>
                <c:pt idx="133">
                  <c:v>2.77766222465837E-5</c:v>
                </c:pt>
                <c:pt idx="134">
                  <c:v>3.1387533097396E-5</c:v>
                </c:pt>
                <c:pt idx="135">
                  <c:v>3.54678382516414E-5</c:v>
                </c:pt>
                <c:pt idx="136">
                  <c:v>4.00785512239515E-5</c:v>
                </c:pt>
                <c:pt idx="137">
                  <c:v>4.52886150022576E-5</c:v>
                </c:pt>
                <c:pt idx="138">
                  <c:v>5.11759322289061E-5</c:v>
                </c:pt>
                <c:pt idx="139">
                  <c:v>5.78285291228664E-5</c:v>
                </c:pt>
                <c:pt idx="140">
                  <c:v>6.53458704785472E-5</c:v>
                </c:pt>
                <c:pt idx="141">
                  <c:v>7.38403453162376E-5</c:v>
                </c:pt>
                <c:pt idx="142">
                  <c:v>8.34389452859149E-5</c:v>
                </c:pt>
                <c:pt idx="143">
                  <c:v>9.42851607763668E-5</c:v>
                </c:pt>
                <c:pt idx="144">
                  <c:v>0.000106541122895913</c:v>
                </c:pt>
                <c:pt idx="145">
                  <c:v>0.000120390023115078</c:v>
                </c:pt>
                <c:pt idx="146">
                  <c:v>0.000136038846446344</c:v>
                </c:pt>
                <c:pt idx="147">
                  <c:v>0.000153721458638614</c:v>
                </c:pt>
                <c:pt idx="148">
                  <c:v>0.000173702093047893</c:v>
                </c:pt>
                <c:pt idx="149">
                  <c:v>0.000196279288681779</c:v>
                </c:pt>
                <c:pt idx="150">
                  <c:v>0.000221790337482428</c:v>
                </c:pt>
                <c:pt idx="151">
                  <c:v>0.000250616306298211</c:v>
                </c:pt>
                <c:pt idx="152">
                  <c:v>0.000283187707294651</c:v>
                </c:pt>
                <c:pt idx="153">
                  <c:v>0.000319990899877216</c:v>
                </c:pt>
                <c:pt idx="154">
                  <c:v>0.000361575317658611</c:v>
                </c:pt>
                <c:pt idx="155">
                  <c:v>0.00040856162572925</c:v>
                </c:pt>
                <c:pt idx="156">
                  <c:v>0.000461650926619964</c:v>
                </c:pt>
                <c:pt idx="157">
                  <c:v>0.000521635148030069</c:v>
                </c:pt>
                <c:pt idx="158">
                  <c:v>0.000589408761791383</c:v>
                </c:pt>
                <c:pt idx="159">
                  <c:v>0.000665982001817886</c:v>
                </c:pt>
                <c:pt idx="160">
                  <c:v>0.000752495769127362</c:v>
                </c:pt>
                <c:pt idx="161">
                  <c:v>0.00085023843459417</c:v>
                </c:pt>
                <c:pt idx="162">
                  <c:v>0.000960664775079827</c:v>
                </c:pt>
                <c:pt idx="163">
                  <c:v>0.00108541730615948</c:v>
                </c:pt>
                <c:pt idx="164">
                  <c:v>0.00122635030497057</c:v>
                </c:pt>
                <c:pt idx="165">
                  <c:v>0.00138555684987559</c:v>
                </c:pt>
                <c:pt idx="166">
                  <c:v>0.00156539923972558</c:v>
                </c:pt>
                <c:pt idx="167">
                  <c:v>0.00176854319453403</c:v>
                </c:pt>
                <c:pt idx="168">
                  <c:v>0.00199799628121387</c:v>
                </c:pt>
                <c:pt idx="169">
                  <c:v>0.00225715105243732</c:v>
                </c:pt>
                <c:pt idx="170">
                  <c:v>0.00254983343318814</c:v>
                </c:pt>
                <c:pt idx="171">
                  <c:v>0.00288035693744739</c:v>
                </c:pt>
                <c:pt idx="172">
                  <c:v>0.0032535833455702</c:v>
                </c:pt>
                <c:pt idx="173">
                  <c:v>0.00367499051965573</c:v>
                </c:pt>
                <c:pt idx="174">
                  <c:v>0.00415074807730421</c:v>
                </c:pt>
                <c:pt idx="175">
                  <c:v>0.00468780168043974</c:v>
                </c:pt>
                <c:pt idx="176">
                  <c:v>0.00529396672106303</c:v>
                </c:pt>
                <c:pt idx="177">
                  <c:v>0.00597803219409788</c:v>
                </c:pt>
                <c:pt idx="178">
                  <c:v>0.00674987553120738</c:v>
                </c:pt>
                <c:pt idx="179">
                  <c:v>0.00762058911837731</c:v>
                </c:pt>
                <c:pt idx="180">
                  <c:v>0.00860261912081143</c:v>
                </c:pt>
                <c:pt idx="181">
                  <c:v>0.00970991707377107</c:v>
                </c:pt>
                <c:pt idx="182">
                  <c:v>0.0109581044447467</c:v>
                </c:pt>
                <c:pt idx="183">
                  <c:v>0.0123646500015091</c:v>
                </c:pt>
                <c:pt idx="184">
                  <c:v>0.013949059294624</c:v>
                </c:pt>
                <c:pt idx="185">
                  <c:v>0.0157330748340978</c:v>
                </c:pt>
                <c:pt idx="186">
                  <c:v>0.0177408845474063</c:v>
                </c:pt>
                <c:pt idx="187">
                  <c:v>0.0199993347742554</c:v>
                </c:pt>
                <c:pt idx="188">
                  <c:v>0.0225381422875576</c:v>
                </c:pt>
                <c:pt idx="189">
                  <c:v>0.0253900975143194</c:v>
                </c:pt>
                <c:pt idx="190">
                  <c:v>0.0285912481242798</c:v>
                </c:pt>
                <c:pt idx="191">
                  <c:v>0.0321810482925182</c:v>
                </c:pt>
                <c:pt idx="192">
                  <c:v>0.0362024540346467</c:v>
                </c:pt>
                <c:pt idx="193">
                  <c:v>0.0407019388507934</c:v>
                </c:pt>
                <c:pt idx="194">
                  <c:v>0.0457293962840753</c:v>
                </c:pt>
                <c:pt idx="195">
                  <c:v>0.0513378867104158</c:v>
                </c:pt>
                <c:pt idx="196">
                  <c:v>0.0575831746112566</c:v>
                </c:pt>
                <c:pt idx="197">
                  <c:v>0.0645229897736299</c:v>
                </c:pt>
                <c:pt idx="198">
                  <c:v>0.0722159316281625</c:v>
                </c:pt>
                <c:pt idx="199">
                  <c:v>0.0807199210605623</c:v>
                </c:pt>
                <c:pt idx="200">
                  <c:v>0.0900900900444492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titrate!$H$16</c:f>
              <c:strCache>
                <c:ptCount val="1"/>
                <c:pt idx="0">
                  <c:v>a3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titrate!$B$17:$B$217</c:f>
              <c:numCache>
                <c:formatCode>General</c:formatCode>
                <c:ptCount val="201"/>
                <c:pt idx="0">
                  <c:v>3.384156344870136</c:v>
                </c:pt>
                <c:pt idx="1">
                  <c:v>3.437235563145785</c:v>
                </c:pt>
                <c:pt idx="2">
                  <c:v>3.490314781421434</c:v>
                </c:pt>
                <c:pt idx="3">
                  <c:v>3.543393999697084</c:v>
                </c:pt>
                <c:pt idx="4">
                  <c:v>3.596473217972733</c:v>
                </c:pt>
                <c:pt idx="5">
                  <c:v>3.649552436248383</c:v>
                </c:pt>
                <c:pt idx="6">
                  <c:v>3.702631654524032</c:v>
                </c:pt>
                <c:pt idx="7">
                  <c:v>3.755710872799681</c:v>
                </c:pt>
                <c:pt idx="8">
                  <c:v>3.80879009107533</c:v>
                </c:pt>
                <c:pt idx="9">
                  <c:v>3.86186930935098</c:v>
                </c:pt>
                <c:pt idx="10">
                  <c:v>3.914948527626629</c:v>
                </c:pt>
                <c:pt idx="11">
                  <c:v>3.968027745902278</c:v>
                </c:pt>
                <c:pt idx="12">
                  <c:v>4.021106964177928</c:v>
                </c:pt>
                <c:pt idx="13">
                  <c:v>4.074186182453576</c:v>
                </c:pt>
                <c:pt idx="14">
                  <c:v>4.127265400729226</c:v>
                </c:pt>
                <c:pt idx="15">
                  <c:v>4.180344619004875</c:v>
                </c:pt>
                <c:pt idx="16">
                  <c:v>4.233423837280525</c:v>
                </c:pt>
                <c:pt idx="17">
                  <c:v>4.286503055556174</c:v>
                </c:pt>
                <c:pt idx="18">
                  <c:v>4.339582273831824</c:v>
                </c:pt>
                <c:pt idx="19">
                  <c:v>4.392661492107473</c:v>
                </c:pt>
                <c:pt idx="20">
                  <c:v>4.445740710383122</c:v>
                </c:pt>
                <c:pt idx="21">
                  <c:v>4.498819928658772</c:v>
                </c:pt>
                <c:pt idx="22">
                  <c:v>4.55189914693442</c:v>
                </c:pt>
                <c:pt idx="23">
                  <c:v>4.60497836521007</c:v>
                </c:pt>
                <c:pt idx="24">
                  <c:v>4.65805758348572</c:v>
                </c:pt>
                <c:pt idx="25">
                  <c:v>4.711136801761369</c:v>
                </c:pt>
                <c:pt idx="26">
                  <c:v>4.764216020037018</c:v>
                </c:pt>
                <c:pt idx="27">
                  <c:v>4.817295238312668</c:v>
                </c:pt>
                <c:pt idx="28">
                  <c:v>4.870374456588317</c:v>
                </c:pt>
                <c:pt idx="29">
                  <c:v>4.923453674863965</c:v>
                </c:pt>
                <c:pt idx="30">
                  <c:v>4.976532893139616</c:v>
                </c:pt>
                <c:pt idx="31">
                  <c:v>5.029612111415264</c:v>
                </c:pt>
                <c:pt idx="32">
                  <c:v>5.082691329690914</c:v>
                </c:pt>
                <c:pt idx="33">
                  <c:v>5.135770547966564</c:v>
                </c:pt>
                <c:pt idx="34">
                  <c:v>5.188849766242213</c:v>
                </c:pt>
                <c:pt idx="35">
                  <c:v>5.241928984517862</c:v>
                </c:pt>
                <c:pt idx="36">
                  <c:v>5.295008202793512</c:v>
                </c:pt>
                <c:pt idx="37">
                  <c:v>5.348087421069161</c:v>
                </c:pt>
                <c:pt idx="38">
                  <c:v>5.40116663934481</c:v>
                </c:pt>
                <c:pt idx="39">
                  <c:v>5.45424585762046</c:v>
                </c:pt>
                <c:pt idx="40">
                  <c:v>5.507325075896109</c:v>
                </c:pt>
                <c:pt idx="41">
                  <c:v>5.560404294171758</c:v>
                </c:pt>
                <c:pt idx="42">
                  <c:v>5.613483512447408</c:v>
                </c:pt>
                <c:pt idx="43">
                  <c:v>5.666562730723057</c:v>
                </c:pt>
                <c:pt idx="44">
                  <c:v>5.719641948998706</c:v>
                </c:pt>
                <c:pt idx="45">
                  <c:v>5.772721167274354</c:v>
                </c:pt>
                <c:pt idx="46">
                  <c:v>5.825800385550005</c:v>
                </c:pt>
                <c:pt idx="47">
                  <c:v>5.878879603825654</c:v>
                </c:pt>
                <c:pt idx="48">
                  <c:v>5.931958822101304</c:v>
                </c:pt>
                <c:pt idx="49">
                  <c:v>5.985038040376953</c:v>
                </c:pt>
                <c:pt idx="50">
                  <c:v>6.038117258652602</c:v>
                </c:pt>
                <c:pt idx="51">
                  <c:v>6.091196476928252</c:v>
                </c:pt>
                <c:pt idx="52">
                  <c:v>6.144275695203901</c:v>
                </c:pt>
                <c:pt idx="53">
                  <c:v>6.19735491347955</c:v>
                </c:pt>
                <c:pt idx="54">
                  <c:v>6.250434131755199</c:v>
                </c:pt>
                <c:pt idx="55">
                  <c:v>6.303513350030849</c:v>
                </c:pt>
                <c:pt idx="56">
                  <c:v>6.356592568306498</c:v>
                </c:pt>
                <c:pt idx="57">
                  <c:v>6.409671786582148</c:v>
                </c:pt>
                <c:pt idx="58">
                  <c:v>6.462751004857797</c:v>
                </c:pt>
                <c:pt idx="59">
                  <c:v>6.515830223133446</c:v>
                </c:pt>
                <c:pt idx="60">
                  <c:v>6.568909441409096</c:v>
                </c:pt>
                <c:pt idx="61">
                  <c:v>6.621988659684745</c:v>
                </c:pt>
                <c:pt idx="62">
                  <c:v>6.675067877960394</c:v>
                </c:pt>
                <c:pt idx="63">
                  <c:v>6.728147096236043</c:v>
                </c:pt>
                <c:pt idx="64">
                  <c:v>6.781226314511693</c:v>
                </c:pt>
                <c:pt idx="65">
                  <c:v>6.834305532787342</c:v>
                </c:pt>
                <c:pt idx="66">
                  <c:v>6.887384751062992</c:v>
                </c:pt>
                <c:pt idx="67">
                  <c:v>6.94046396933864</c:v>
                </c:pt>
                <c:pt idx="68">
                  <c:v>6.99354318761429</c:v>
                </c:pt>
                <c:pt idx="69">
                  <c:v>7.04662240588994</c:v>
                </c:pt>
                <c:pt idx="70">
                  <c:v>7.09970162416559</c:v>
                </c:pt>
                <c:pt idx="71">
                  <c:v>7.152780842441238</c:v>
                </c:pt>
                <c:pt idx="72">
                  <c:v>7.205860060716887</c:v>
                </c:pt>
                <c:pt idx="73">
                  <c:v>7.258939278992537</c:v>
                </c:pt>
                <c:pt idx="74">
                  <c:v>7.312018497268186</c:v>
                </c:pt>
                <c:pt idx="75">
                  <c:v>7.365097715543835</c:v>
                </c:pt>
                <c:pt idx="76">
                  <c:v>7.418176933819485</c:v>
                </c:pt>
                <c:pt idx="77">
                  <c:v>7.471256152095134</c:v>
                </c:pt>
                <c:pt idx="78">
                  <c:v>7.524335370370784</c:v>
                </c:pt>
                <c:pt idx="79">
                  <c:v>7.577414588646433</c:v>
                </c:pt>
                <c:pt idx="80">
                  <c:v>7.630493806922082</c:v>
                </c:pt>
                <c:pt idx="81">
                  <c:v>7.683573025197732</c:v>
                </c:pt>
                <c:pt idx="82">
                  <c:v>7.73665224347338</c:v>
                </c:pt>
                <c:pt idx="83">
                  <c:v>7.78973146174903</c:v>
                </c:pt>
                <c:pt idx="84">
                  <c:v>7.84281068002468</c:v>
                </c:pt>
                <c:pt idx="85">
                  <c:v>7.895889898300329</c:v>
                </c:pt>
                <c:pt idx="86">
                  <c:v>7.948969116575978</c:v>
                </c:pt>
                <c:pt idx="87">
                  <c:v>8.002048334851627</c:v>
                </c:pt>
                <c:pt idx="88">
                  <c:v>8.055127553127277</c:v>
                </c:pt>
                <c:pt idx="89">
                  <c:v>8.108206771402926</c:v>
                </c:pt>
                <c:pt idx="90">
                  <c:v>8.161285989678575</c:v>
                </c:pt>
                <c:pt idx="91">
                  <c:v>8.214365207954224</c:v>
                </c:pt>
                <c:pt idx="92">
                  <c:v>8.267444426229873</c:v>
                </c:pt>
                <c:pt idx="93">
                  <c:v>8.320523644505524</c:v>
                </c:pt>
                <c:pt idx="94">
                  <c:v>8.373602862781172</c:v>
                </c:pt>
                <c:pt idx="95">
                  <c:v>8.426682081056821</c:v>
                </c:pt>
                <c:pt idx="96">
                  <c:v>8.479761299332471</c:v>
                </c:pt>
                <c:pt idx="97">
                  <c:v>8.53284051760812</c:v>
                </c:pt>
                <c:pt idx="98">
                  <c:v>8.58591973588377</c:v>
                </c:pt>
                <c:pt idx="99">
                  <c:v>8.638998954159419</c:v>
                </c:pt>
                <c:pt idx="100">
                  <c:v>8.692078172435067</c:v>
                </c:pt>
                <c:pt idx="101">
                  <c:v>8.745157390710718</c:v>
                </c:pt>
                <c:pt idx="102">
                  <c:v>8.798236608986368</c:v>
                </c:pt>
                <c:pt idx="103">
                  <c:v>8.851315827262016</c:v>
                </c:pt>
                <c:pt idx="104">
                  <c:v>8.904395045537665</c:v>
                </c:pt>
                <c:pt idx="105">
                  <c:v>8.957474263813315</c:v>
                </c:pt>
                <c:pt idx="106">
                  <c:v>9.010553482088965</c:v>
                </c:pt>
                <c:pt idx="107">
                  <c:v>9.063632700364614</c:v>
                </c:pt>
                <c:pt idx="108">
                  <c:v>9.116711918640262</c:v>
                </c:pt>
                <c:pt idx="109">
                  <c:v>9.16979113691591</c:v>
                </c:pt>
                <c:pt idx="110">
                  <c:v>9.222870355191562</c:v>
                </c:pt>
                <c:pt idx="111">
                  <c:v>9.27594957346721</c:v>
                </c:pt>
                <c:pt idx="112">
                  <c:v>9.329028791742861</c:v>
                </c:pt>
                <c:pt idx="113">
                  <c:v>9.38210801001851</c:v>
                </c:pt>
                <c:pt idx="114">
                  <c:v>9.43518722829416</c:v>
                </c:pt>
                <c:pt idx="115">
                  <c:v>9.48826644656981</c:v>
                </c:pt>
                <c:pt idx="116">
                  <c:v>9.541345664845458</c:v>
                </c:pt>
                <c:pt idx="117">
                  <c:v>9.594424883121107</c:v>
                </c:pt>
                <c:pt idx="118">
                  <c:v>9.647504101396755</c:v>
                </c:pt>
                <c:pt idx="119">
                  <c:v>9.700583319672405</c:v>
                </c:pt>
                <c:pt idx="120">
                  <c:v>9.753662537948056</c:v>
                </c:pt>
                <c:pt idx="121">
                  <c:v>9.806741756223704</c:v>
                </c:pt>
                <c:pt idx="122">
                  <c:v>9.859820974499353</c:v>
                </c:pt>
                <c:pt idx="123">
                  <c:v>9.912900192775003</c:v>
                </c:pt>
                <c:pt idx="124">
                  <c:v>9.965979411050652</c:v>
                </c:pt>
                <c:pt idx="125">
                  <c:v>10.0190586293263</c:v>
                </c:pt>
                <c:pt idx="126">
                  <c:v>10.07213784760195</c:v>
                </c:pt>
                <c:pt idx="127">
                  <c:v>10.1252170658776</c:v>
                </c:pt>
                <c:pt idx="128">
                  <c:v>10.17829628415325</c:v>
                </c:pt>
                <c:pt idx="129">
                  <c:v>10.2313755024289</c:v>
                </c:pt>
                <c:pt idx="130">
                  <c:v>10.28445472070455</c:v>
                </c:pt>
                <c:pt idx="131">
                  <c:v>10.3375339389802</c:v>
                </c:pt>
                <c:pt idx="132">
                  <c:v>10.39061315725585</c:v>
                </c:pt>
                <c:pt idx="133">
                  <c:v>10.4436923755315</c:v>
                </c:pt>
                <c:pt idx="134">
                  <c:v>10.49677159380715</c:v>
                </c:pt>
                <c:pt idx="135">
                  <c:v>10.54985081208279</c:v>
                </c:pt>
                <c:pt idx="136">
                  <c:v>10.60293003035844</c:v>
                </c:pt>
                <c:pt idx="137">
                  <c:v>10.65600924863409</c:v>
                </c:pt>
                <c:pt idx="138">
                  <c:v>10.70908846690974</c:v>
                </c:pt>
                <c:pt idx="139">
                  <c:v>10.76216768518539</c:v>
                </c:pt>
                <c:pt idx="140">
                  <c:v>10.81524690346104</c:v>
                </c:pt>
                <c:pt idx="141">
                  <c:v>10.86832612173669</c:v>
                </c:pt>
                <c:pt idx="142">
                  <c:v>10.92140534001234</c:v>
                </c:pt>
                <c:pt idx="143">
                  <c:v>10.974484558288</c:v>
                </c:pt>
                <c:pt idx="144">
                  <c:v>11.02756377656364</c:v>
                </c:pt>
                <c:pt idx="145">
                  <c:v>11.08064299483929</c:v>
                </c:pt>
                <c:pt idx="146">
                  <c:v>11.13372221311494</c:v>
                </c:pt>
                <c:pt idx="147">
                  <c:v>11.18680143139059</c:v>
                </c:pt>
                <c:pt idx="148">
                  <c:v>11.23988064966624</c:v>
                </c:pt>
                <c:pt idx="149">
                  <c:v>11.29295986794189</c:v>
                </c:pt>
                <c:pt idx="150">
                  <c:v>11.34603908621753</c:v>
                </c:pt>
                <c:pt idx="151">
                  <c:v>11.39911830449319</c:v>
                </c:pt>
                <c:pt idx="152">
                  <c:v>11.45219752276883</c:v>
                </c:pt>
                <c:pt idx="153">
                  <c:v>11.50527674104448</c:v>
                </c:pt>
                <c:pt idx="154">
                  <c:v>11.55835595932013</c:v>
                </c:pt>
                <c:pt idx="155">
                  <c:v>11.61143517759578</c:v>
                </c:pt>
                <c:pt idx="156">
                  <c:v>11.66451439587143</c:v>
                </c:pt>
                <c:pt idx="157">
                  <c:v>11.71759361414708</c:v>
                </c:pt>
                <c:pt idx="158">
                  <c:v>11.77067283242273</c:v>
                </c:pt>
                <c:pt idx="159">
                  <c:v>11.82375205069838</c:v>
                </c:pt>
                <c:pt idx="160">
                  <c:v>11.87683126897403</c:v>
                </c:pt>
                <c:pt idx="161">
                  <c:v>11.92991048724968</c:v>
                </c:pt>
                <c:pt idx="162">
                  <c:v>11.98298970552533</c:v>
                </c:pt>
                <c:pt idx="163">
                  <c:v>12.03606892380098</c:v>
                </c:pt>
                <c:pt idx="164">
                  <c:v>12.08914814207662</c:v>
                </c:pt>
                <c:pt idx="165">
                  <c:v>12.14222736035228</c:v>
                </c:pt>
                <c:pt idx="166">
                  <c:v>12.19530657862792</c:v>
                </c:pt>
                <c:pt idx="167">
                  <c:v>12.24838579690357</c:v>
                </c:pt>
                <c:pt idx="168">
                  <c:v>12.30146501517922</c:v>
                </c:pt>
                <c:pt idx="169">
                  <c:v>12.35454423345487</c:v>
                </c:pt>
                <c:pt idx="170">
                  <c:v>12.40762345173052</c:v>
                </c:pt>
                <c:pt idx="171">
                  <c:v>12.46070267000617</c:v>
                </c:pt>
                <c:pt idx="172">
                  <c:v>12.51378188828182</c:v>
                </c:pt>
                <c:pt idx="173">
                  <c:v>12.56686110655747</c:v>
                </c:pt>
                <c:pt idx="174">
                  <c:v>12.61994032483312</c:v>
                </c:pt>
                <c:pt idx="175">
                  <c:v>12.67301954310877</c:v>
                </c:pt>
                <c:pt idx="176">
                  <c:v>12.72609876138442</c:v>
                </c:pt>
                <c:pt idx="177">
                  <c:v>12.77917797966007</c:v>
                </c:pt>
                <c:pt idx="178">
                  <c:v>12.83225719793572</c:v>
                </c:pt>
                <c:pt idx="179">
                  <c:v>12.88533641621137</c:v>
                </c:pt>
                <c:pt idx="180">
                  <c:v>12.93841563448701</c:v>
                </c:pt>
                <c:pt idx="181">
                  <c:v>12.99149485276266</c:v>
                </c:pt>
                <c:pt idx="182">
                  <c:v>13.04457407103831</c:v>
                </c:pt>
                <c:pt idx="183">
                  <c:v>13.09765328931396</c:v>
                </c:pt>
                <c:pt idx="184">
                  <c:v>13.15073250758961</c:v>
                </c:pt>
                <c:pt idx="185">
                  <c:v>13.20381172586526</c:v>
                </c:pt>
                <c:pt idx="186">
                  <c:v>13.25689094414091</c:v>
                </c:pt>
                <c:pt idx="187">
                  <c:v>13.30997016241656</c:v>
                </c:pt>
                <c:pt idx="188">
                  <c:v>13.36304938069221</c:v>
                </c:pt>
                <c:pt idx="189">
                  <c:v>13.41612859896786</c:v>
                </c:pt>
                <c:pt idx="190">
                  <c:v>13.46920781724351</c:v>
                </c:pt>
                <c:pt idx="191">
                  <c:v>13.52228703551916</c:v>
                </c:pt>
                <c:pt idx="192">
                  <c:v>13.57536625379481</c:v>
                </c:pt>
                <c:pt idx="193">
                  <c:v>13.62844547207046</c:v>
                </c:pt>
                <c:pt idx="194">
                  <c:v>13.68152469034611</c:v>
                </c:pt>
                <c:pt idx="195">
                  <c:v>13.73460390862175</c:v>
                </c:pt>
                <c:pt idx="196">
                  <c:v>13.78768312689741</c:v>
                </c:pt>
                <c:pt idx="197">
                  <c:v>13.84076234517305</c:v>
                </c:pt>
                <c:pt idx="198">
                  <c:v>13.8938415634487</c:v>
                </c:pt>
                <c:pt idx="199">
                  <c:v>13.94692078172435</c:v>
                </c:pt>
                <c:pt idx="200">
                  <c:v>14.0</c:v>
                </c:pt>
              </c:numCache>
            </c:numRef>
          </c:xVal>
          <c:yVal>
            <c:numRef>
              <c:f>titrate!$H$17:$H$217</c:f>
              <c:numCache>
                <c:formatCode>General</c:formatCode>
                <c:ptCount val="201"/>
                <c:pt idx="0">
                  <c:v>2.42190076771824E-25</c:v>
                </c:pt>
                <c:pt idx="1">
                  <c:v>3.47591415421034E-25</c:v>
                </c:pt>
                <c:pt idx="2">
                  <c:v>4.98533540319388E-25</c:v>
                </c:pt>
                <c:pt idx="3">
                  <c:v>7.14494522023276E-25</c:v>
                </c:pt>
                <c:pt idx="4">
                  <c:v>1.02316524152827E-24</c:v>
                </c:pt>
                <c:pt idx="5">
                  <c:v>1.46384336357973E-24</c:v>
                </c:pt>
                <c:pt idx="6">
                  <c:v>2.09219059715332E-24</c:v>
                </c:pt>
                <c:pt idx="7">
                  <c:v>2.98687913203693E-24</c:v>
                </c:pt>
                <c:pt idx="8">
                  <c:v>4.2588444880631E-24</c:v>
                </c:pt>
                <c:pt idx="9">
                  <c:v>6.06411722043904E-24</c:v>
                </c:pt>
                <c:pt idx="10">
                  <c:v>8.62154365206958E-24</c:v>
                </c:pt>
                <c:pt idx="11">
                  <c:v>1.22371491060273E-23</c:v>
                </c:pt>
                <c:pt idx="12">
                  <c:v>1.7337474156396E-23</c:v>
                </c:pt>
                <c:pt idx="13">
                  <c:v>2.45149593186645E-23</c:v>
                </c:pt>
                <c:pt idx="14">
                  <c:v>3.458940747466E-23</c:v>
                </c:pt>
                <c:pt idx="15">
                  <c:v>4.86907657457938E-23</c:v>
                </c:pt>
                <c:pt idx="16">
                  <c:v>6.83699997185803E-23</c:v>
                </c:pt>
                <c:pt idx="17">
                  <c:v>9.57467571408442E-23</c:v>
                </c:pt>
                <c:pt idx="18">
                  <c:v>1.33704928868861E-22</c:v>
                </c:pt>
                <c:pt idx="19">
                  <c:v>1.86150232129705E-22</c:v>
                </c:pt>
                <c:pt idx="20">
                  <c:v>2.58347722669315E-22</c:v>
                </c:pt>
                <c:pt idx="21">
                  <c:v>3.57361897388713E-22</c:v>
                </c:pt>
                <c:pt idx="22">
                  <c:v>4.92628056779322E-22</c:v>
                </c:pt>
                <c:pt idx="23">
                  <c:v>6.766912278436E-22</c:v>
                </c:pt>
                <c:pt idx="24">
                  <c:v>9.26158691746385E-22</c:v>
                </c:pt>
                <c:pt idx="25">
                  <c:v>1.26292465166513E-21</c:v>
                </c:pt>
                <c:pt idx="26">
                  <c:v>1.71574163160521E-21</c:v>
                </c:pt>
                <c:pt idx="27">
                  <c:v>2.32223385423185E-21</c:v>
                </c:pt>
                <c:pt idx="28">
                  <c:v>3.13147441537733E-21</c:v>
                </c:pt>
                <c:pt idx="29">
                  <c:v>4.20728220434743E-21</c:v>
                </c:pt>
                <c:pt idx="30">
                  <c:v>5.63243829081991E-21</c:v>
                </c:pt>
                <c:pt idx="31">
                  <c:v>7.51407753850896E-21</c:v>
                </c:pt>
                <c:pt idx="32">
                  <c:v>9.99058284912563E-21</c:v>
                </c:pt>
                <c:pt idx="33">
                  <c:v>1.3240400940434E-20</c:v>
                </c:pt>
                <c:pt idx="34">
                  <c:v>1.74933153557555E-20</c:v>
                </c:pt>
                <c:pt idx="35">
                  <c:v>2.30448614475425E-20</c:v>
                </c:pt>
                <c:pt idx="36">
                  <c:v>3.02747582833118E-20</c:v>
                </c:pt>
                <c:pt idx="37">
                  <c:v>3.96704751886664E-20</c:v>
                </c:pt>
                <c:pt idx="38">
                  <c:v>5.18573605480886E-20</c:v>
                </c:pt>
                <c:pt idx="39">
                  <c:v>6.76371561604721E-20</c:v>
                </c:pt>
                <c:pt idx="40">
                  <c:v>8.80372256903294E-20</c:v>
                </c:pt>
                <c:pt idx="41">
                  <c:v>1.14373470955032E-19</c:v>
                </c:pt>
                <c:pt idx="42">
                  <c:v>1.48330733741194E-19</c:v>
                </c:pt>
                <c:pt idx="43">
                  <c:v>1.92065533083679E-19</c:v>
                </c:pt>
                <c:pt idx="44">
                  <c:v>2.48337331711489E-19</c:v>
                </c:pt>
                <c:pt idx="45">
                  <c:v>3.20676241414353E-19</c:v>
                </c:pt>
                <c:pt idx="46">
                  <c:v>4.13597268515395E-19</c:v>
                </c:pt>
                <c:pt idx="47">
                  <c:v>5.32873999099313E-19</c:v>
                </c:pt>
                <c:pt idx="48">
                  <c:v>6.85888197247227E-19</c:v>
                </c:pt>
                <c:pt idx="49">
                  <c:v>8.82076352924109E-19</c:v>
                </c:pt>
                <c:pt idx="50">
                  <c:v>1.1335000434516E-18</c:v>
                </c:pt>
                <c:pt idx="51">
                  <c:v>1.45557441367886E-18</c:v>
                </c:pt>
                <c:pt idx="52">
                  <c:v>1.86799858196267E-18</c:v>
                </c:pt>
                <c:pt idx="53">
                  <c:v>2.39594391256943E-18</c:v>
                </c:pt>
                <c:pt idx="54">
                  <c:v>3.07157158883541E-18</c:v>
                </c:pt>
                <c:pt idx="55">
                  <c:v>3.93597070587708E-18</c:v>
                </c:pt>
                <c:pt idx="56">
                  <c:v>5.04163336500993E-18</c:v>
                </c:pt>
                <c:pt idx="57">
                  <c:v>6.45561551151629E-18</c:v>
                </c:pt>
                <c:pt idx="58">
                  <c:v>8.26357345032518E-18</c:v>
                </c:pt>
                <c:pt idx="59">
                  <c:v>1.05749185743335E-17</c:v>
                </c:pt>
                <c:pt idx="60">
                  <c:v>1.35294000063109E-17</c:v>
                </c:pt>
                <c:pt idx="61">
                  <c:v>1.73055106211142E-17</c:v>
                </c:pt>
                <c:pt idx="62">
                  <c:v>2.21312214307141E-17</c:v>
                </c:pt>
                <c:pt idx="63">
                  <c:v>2.82976891569199E-17</c:v>
                </c:pt>
                <c:pt idx="64">
                  <c:v>3.61767603834278E-17</c:v>
                </c:pt>
                <c:pt idx="65">
                  <c:v>4.6243323693016E-17</c:v>
                </c:pt>
                <c:pt idx="66">
                  <c:v>5.91038523498151E-17</c:v>
                </c:pt>
                <c:pt idx="67">
                  <c:v>7.55328518645177E-17</c:v>
                </c:pt>
                <c:pt idx="68">
                  <c:v>9.65194015075621E-17</c:v>
                </c:pt>
                <c:pt idx="69">
                  <c:v>1.2332658501905E-16</c:v>
                </c:pt>
                <c:pt idx="70">
                  <c:v>1.57567379805776E-16</c:v>
                </c:pt>
                <c:pt idx="71">
                  <c:v>2.01301562296134E-16</c:v>
                </c:pt>
                <c:pt idx="72">
                  <c:v>2.57159449194671E-16</c:v>
                </c:pt>
                <c:pt idx="73">
                  <c:v>3.28499905926314E-16</c:v>
                </c:pt>
                <c:pt idx="74">
                  <c:v>4.19612111358041E-16</c:v>
                </c:pt>
                <c:pt idx="75">
                  <c:v>5.35973195502351E-16</c:v>
                </c:pt>
                <c:pt idx="76">
                  <c:v>6.84577222127923E-16</c:v>
                </c:pt>
                <c:pt idx="77">
                  <c:v>8.74355272506581E-16</c:v>
                </c:pt>
                <c:pt idx="78">
                  <c:v>1.11671185717958E-15</c:v>
                </c:pt>
                <c:pt idx="79">
                  <c:v>1.42620986813707E-15</c:v>
                </c:pt>
                <c:pt idx="80">
                  <c:v>1.82144520364451E-15</c:v>
                </c:pt>
                <c:pt idx="81">
                  <c:v>2.32616358774312E-15</c:v>
                </c:pt>
                <c:pt idx="82">
                  <c:v>2.9706866501418E-15</c:v>
                </c:pt>
                <c:pt idx="83">
                  <c:v>3.79373290313419E-15</c:v>
                </c:pt>
                <c:pt idx="84">
                  <c:v>4.84474296547353E-15</c:v>
                </c:pt>
                <c:pt idx="85">
                  <c:v>6.18684866277299E-15</c:v>
                </c:pt>
                <c:pt idx="86">
                  <c:v>7.90066429821335E-15</c:v>
                </c:pt>
                <c:pt idx="87">
                  <c:v>1.00891277578683E-14</c:v>
                </c:pt>
                <c:pt idx="88">
                  <c:v>1.28836821564198E-14</c:v>
                </c:pt>
                <c:pt idx="89">
                  <c:v>1.64521692269744E-14</c:v>
                </c:pt>
                <c:pt idx="90">
                  <c:v>2.1008908446889E-14</c:v>
                </c:pt>
                <c:pt idx="91">
                  <c:v>2.6827567142215E-14</c:v>
                </c:pt>
                <c:pt idx="92">
                  <c:v>3.42575944079861E-14</c:v>
                </c:pt>
                <c:pt idx="93">
                  <c:v>4.37452056838563E-14</c:v>
                </c:pt>
                <c:pt idx="94">
                  <c:v>5.58601780850271E-14</c:v>
                </c:pt>
                <c:pt idx="95">
                  <c:v>7.13300655157663E-14</c:v>
                </c:pt>
                <c:pt idx="96">
                  <c:v>9.10838881395995E-14</c:v>
                </c:pt>
                <c:pt idx="97">
                  <c:v>1.16307919700656E-13</c:v>
                </c:pt>
                <c:pt idx="98">
                  <c:v>1.48516922647306E-13</c:v>
                </c:pt>
                <c:pt idx="99">
                  <c:v>1.89645108624357E-13</c:v>
                </c:pt>
                <c:pt idx="100">
                  <c:v>2.42162286375092E-13</c:v>
                </c:pt>
                <c:pt idx="101">
                  <c:v>3.09222171554593E-13</c:v>
                </c:pt>
                <c:pt idx="102">
                  <c:v>3.94851764220846E-13</c:v>
                </c:pt>
                <c:pt idx="103">
                  <c:v>5.04193165808345E-13</c:v>
                </c:pt>
                <c:pt idx="104">
                  <c:v>6.43812356279676E-13</c:v>
                </c:pt>
                <c:pt idx="105">
                  <c:v>8.2209347297705E-13</c:v>
                </c:pt>
                <c:pt idx="106">
                  <c:v>1.04974226689794E-12</c:v>
                </c:pt>
                <c:pt idx="107">
                  <c:v>1.34042896799125E-12</c:v>
                </c:pt>
                <c:pt idx="108">
                  <c:v>1.71160916227364E-12</c:v>
                </c:pt>
                <c:pt idx="109">
                  <c:v>2.1855719727641E-12</c:v>
                </c:pt>
                <c:pt idx="110">
                  <c:v>2.79077848527944E-12</c:v>
                </c:pt>
                <c:pt idx="111">
                  <c:v>3.56357078859945E-12</c:v>
                </c:pt>
                <c:pt idx="112">
                  <c:v>4.55035425291151E-12</c:v>
                </c:pt>
                <c:pt idx="113">
                  <c:v>5.81038408706341E-12</c:v>
                </c:pt>
                <c:pt idx="114">
                  <c:v>7.41932350028065E-12</c:v>
                </c:pt>
                <c:pt idx="115">
                  <c:v>9.47378712638577E-12</c:v>
                </c:pt>
                <c:pt idx="116">
                  <c:v>1.20971425302064E-11</c:v>
                </c:pt>
                <c:pt idx="117">
                  <c:v>1.54469181590853E-11</c:v>
                </c:pt>
                <c:pt idx="118">
                  <c:v>1.9724262563106E-11</c:v>
                </c:pt>
                <c:pt idx="119">
                  <c:v>2.51860228776084E-11</c:v>
                </c:pt>
                <c:pt idx="120">
                  <c:v>3.21601678362023E-11</c:v>
                </c:pt>
                <c:pt idx="121">
                  <c:v>4.10654814047939E-11</c:v>
                </c:pt>
                <c:pt idx="122">
                  <c:v>5.24367095546286E-11</c:v>
                </c:pt>
                <c:pt idx="123">
                  <c:v>6.69566701207967E-11</c:v>
                </c:pt>
                <c:pt idx="124">
                  <c:v>8.54972537803744E-11</c:v>
                </c:pt>
                <c:pt idx="125">
                  <c:v>1.0917177803215E-10</c:v>
                </c:pt>
                <c:pt idx="126">
                  <c:v>1.39401837717595E-10</c:v>
                </c:pt>
                <c:pt idx="127">
                  <c:v>1.78002666013111E-10</c:v>
                </c:pt>
                <c:pt idx="128">
                  <c:v>2.27292131197855E-10</c:v>
                </c:pt>
                <c:pt idx="129">
                  <c:v>2.90229913575573E-10</c:v>
                </c:pt>
                <c:pt idx="130">
                  <c:v>3.7059521888639E-10</c:v>
                </c:pt>
                <c:pt idx="131">
                  <c:v>4.73213698147914E-10</c:v>
                </c:pt>
                <c:pt idx="132">
                  <c:v>6.04247197981173E-10</c:v>
                </c:pt>
                <c:pt idx="133">
                  <c:v>7.71563737406895E-10</c:v>
                </c:pt>
                <c:pt idx="134">
                  <c:v>9.8520992321197E-10</c:v>
                </c:pt>
                <c:pt idx="135">
                  <c:v>1.25801416529934E-9</c:v>
                </c:pt>
                <c:pt idx="136">
                  <c:v>1.60635690493785E-9</c:v>
                </c:pt>
                <c:pt idx="137">
                  <c:v>2.05115409360548E-9</c:v>
                </c:pt>
                <c:pt idx="138">
                  <c:v>2.61911295958837E-9</c:v>
                </c:pt>
                <c:pt idx="139">
                  <c:v>3.3443354414442E-9</c:v>
                </c:pt>
                <c:pt idx="140">
                  <c:v>4.27036553201308E-9</c:v>
                </c:pt>
                <c:pt idx="141">
                  <c:v>5.45280341507935E-9</c:v>
                </c:pt>
                <c:pt idx="142">
                  <c:v>6.96264328623851E-9</c:v>
                </c:pt>
                <c:pt idx="143">
                  <c:v>8.89053516874584E-9</c:v>
                </c:pt>
                <c:pt idx="144">
                  <c:v>1.13522264663562E-8</c:v>
                </c:pt>
                <c:pt idx="145">
                  <c:v>1.44955097597341E-8</c:v>
                </c:pt>
                <c:pt idx="146">
                  <c:v>1.85090936897753E-8</c:v>
                </c:pt>
                <c:pt idx="147">
                  <c:v>2.36339290896593E-8</c:v>
                </c:pt>
                <c:pt idx="148">
                  <c:v>3.01776697305926E-8</c:v>
                </c:pt>
                <c:pt idx="149">
                  <c:v>3.85331349419701E-8</c:v>
                </c:pt>
                <c:pt idx="150">
                  <c:v>4.92018811926462E-8</c:v>
                </c:pt>
                <c:pt idx="151">
                  <c:v>6.28242958120678E-8</c:v>
                </c:pt>
                <c:pt idx="152">
                  <c:v>8.02180166742576E-8</c:v>
                </c:pt>
                <c:pt idx="153">
                  <c:v>1.02426980185725E-7</c:v>
                </c:pt>
                <c:pt idx="154">
                  <c:v>1.30784036049286E-7</c:v>
                </c:pt>
                <c:pt idx="155">
                  <c:v>1.66990878935176E-7</c:v>
                </c:pt>
                <c:pt idx="156">
                  <c:v>2.13220082709178E-7</c:v>
                </c:pt>
                <c:pt idx="157">
                  <c:v>2.722453438365E-7</c:v>
                </c:pt>
                <c:pt idx="158">
                  <c:v>3.47607725471981E-7</c:v>
                </c:pt>
                <c:pt idx="159">
                  <c:v>4.43827842509488E-7</c:v>
                </c:pt>
                <c:pt idx="160">
                  <c:v>5.66676667756053E-7</c:v>
                </c:pt>
                <c:pt idx="161">
                  <c:v>7.23521132390704E-7</c:v>
                </c:pt>
                <c:pt idx="162">
                  <c:v>9.23765146027656E-7</c:v>
                </c:pt>
                <c:pt idx="163">
                  <c:v>1.17941233505469E-6</c:v>
                </c:pt>
                <c:pt idx="164">
                  <c:v>1.50578402546385E-6</c:v>
                </c:pt>
                <c:pt idx="165">
                  <c:v>1.92243520106304E-6</c:v>
                </c:pt>
                <c:pt idx="166">
                  <c:v>2.45432288650567E-6</c:v>
                </c:pt>
                <c:pt idx="167">
                  <c:v>3.13329631763375E-6</c:v>
                </c:pt>
                <c:pt idx="168">
                  <c:v>3.99999723144625E-6</c:v>
                </c:pt>
                <c:pt idx="169">
                  <c:v>5.10628272571235E-6</c:v>
                </c:pt>
                <c:pt idx="170">
                  <c:v>6.51831378285121E-6</c:v>
                </c:pt>
                <c:pt idx="171">
                  <c:v>8.32049146449873E-6</c:v>
                </c:pt>
                <c:pt idx="172">
                  <c:v>1.06204721546904E-5</c:v>
                </c:pt>
                <c:pt idx="173">
                  <c:v>1.35555558176693E-5</c:v>
                </c:pt>
                <c:pt idx="174">
                  <c:v>1.73008204994995E-5</c:v>
                </c:pt>
                <c:pt idx="175">
                  <c:v>2.20794765681515E-5</c:v>
                </c:pt>
                <c:pt idx="176">
                  <c:v>2.81760408517184E-5</c:v>
                </c:pt>
                <c:pt idx="177">
                  <c:v>3.59530906056605E-5</c:v>
                </c:pt>
                <c:pt idx="178">
                  <c:v>4.58725584150008E-5</c:v>
                </c:pt>
                <c:pt idx="179">
                  <c:v>5.85227819275156E-5</c:v>
                </c:pt>
                <c:pt idx="180">
                  <c:v>7.46528392056888E-5</c:v>
                </c:pt>
                <c:pt idx="181">
                  <c:v>9.5216096627585E-5</c:v>
                </c:pt>
                <c:pt idx="182">
                  <c:v>0.000121425389861014</c:v>
                </c:pt>
                <c:pt idx="183">
                  <c:v>0.000154822871080985</c:v>
                </c:pt>
                <c:pt idx="184">
                  <c:v>0.000197368312523309</c:v>
                </c:pt>
                <c:pt idx="185">
                  <c:v>0.00025155058650554</c:v>
                </c:pt>
                <c:pt idx="186">
                  <c:v>0.000320528177202342</c:v>
                </c:pt>
                <c:pt idx="187">
                  <c:v>0.000408305953725153</c:v>
                </c:pt>
                <c:pt idx="188">
                  <c:v>0.000519957081054753</c:v>
                </c:pt>
                <c:pt idx="189">
                  <c:v>0.000661900894220076</c:v>
                </c:pt>
                <c:pt idx="190">
                  <c:v>0.000842249829497705</c:v>
                </c:pt>
                <c:pt idx="191">
                  <c:v>0.00107124108966657</c:v>
                </c:pt>
                <c:pt idx="192">
                  <c:v>0.00136177157475251</c:v>
                </c:pt>
                <c:pt idx="193">
                  <c:v>0.00173005762756567</c:v>
                </c:pt>
                <c:pt idx="194">
                  <c:v>0.00219644411716374</c:v>
                </c:pt>
                <c:pt idx="195">
                  <c:v>0.00278638995547115</c:v>
                </c:pt>
                <c:pt idx="196">
                  <c:v>0.00353165873647119</c:v>
                </c:pt>
                <c:pt idx="197">
                  <c:v>0.00447174292015762</c:v>
                </c:pt>
                <c:pt idx="198">
                  <c:v>0.00565554655482514</c:v>
                </c:pt>
                <c:pt idx="199">
                  <c:v>0.00714334310215319</c:v>
                </c:pt>
                <c:pt idx="200">
                  <c:v>0.00900900900444492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293544"/>
        <c:axId val="550300440"/>
      </c:scatterChart>
      <c:valAx>
        <c:axId val="550293544"/>
        <c:scaling>
          <c:orientation val="minMax"/>
          <c:max val="14.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0.477761920115562"/>
              <c:y val="0.9318723722243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50300440"/>
        <c:crosses val="autoZero"/>
        <c:crossBetween val="midCat"/>
      </c:valAx>
      <c:valAx>
        <c:axId val="550300440"/>
        <c:scaling>
          <c:orientation val="minMax"/>
          <c:max val="1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Alpha</a:t>
                </a:r>
              </a:p>
            </c:rich>
          </c:tx>
          <c:layout>
            <c:manualLayout>
              <c:xMode val="edge"/>
              <c:yMode val="edge"/>
              <c:x val="0.0172166457699302"/>
              <c:y val="0.4184909870041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502935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225394552511"/>
          <c:y val="0.0802918754135832"/>
          <c:w val="0.0616929806755831"/>
          <c:h val="0.138685966623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pH titration</a:t>
            </a:r>
          </a:p>
        </c:rich>
      </c:tx>
      <c:layout>
        <c:manualLayout>
          <c:xMode val="edge"/>
          <c:yMode val="edge"/>
          <c:x val="0.459110553864805"/>
          <c:y val="0.031884046689578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59971421180657"/>
          <c:y val="0.139130385554523"/>
          <c:w val="0.799139307820925"/>
          <c:h val="0.73043452416124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titrate!$O$16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titrate!$O$17:$O$217</c:f>
              <c:numCache>
                <c:formatCode>General</c:formatCode>
                <c:ptCount val="201"/>
                <c:pt idx="0">
                  <c:v>3.384156344870136</c:v>
                </c:pt>
                <c:pt idx="1">
                  <c:v>3.384156344870136</c:v>
                </c:pt>
                <c:pt idx="2">
                  <c:v>3.437235563145785</c:v>
                </c:pt>
                <c:pt idx="3">
                  <c:v>3.490314781421434</c:v>
                </c:pt>
                <c:pt idx="4">
                  <c:v>3.543393999697084</c:v>
                </c:pt>
                <c:pt idx="5">
                  <c:v>3.596473217972733</c:v>
                </c:pt>
                <c:pt idx="6">
                  <c:v>3.649552436248383</c:v>
                </c:pt>
                <c:pt idx="7">
                  <c:v>3.702631654524032</c:v>
                </c:pt>
                <c:pt idx="8">
                  <c:v>3.755710872799681</c:v>
                </c:pt>
                <c:pt idx="9">
                  <c:v>3.80879009107533</c:v>
                </c:pt>
                <c:pt idx="10">
                  <c:v>3.86186930935098</c:v>
                </c:pt>
                <c:pt idx="11">
                  <c:v>3.914948527626629</c:v>
                </c:pt>
                <c:pt idx="12">
                  <c:v>3.914948527626629</c:v>
                </c:pt>
                <c:pt idx="13">
                  <c:v>3.968027745902278</c:v>
                </c:pt>
                <c:pt idx="14">
                  <c:v>4.021106964177928</c:v>
                </c:pt>
                <c:pt idx="15">
                  <c:v>4.021106964177928</c:v>
                </c:pt>
                <c:pt idx="16">
                  <c:v>4.074186182453576</c:v>
                </c:pt>
                <c:pt idx="17">
                  <c:v>4.127265400729226</c:v>
                </c:pt>
                <c:pt idx="18">
                  <c:v>4.127265400729226</c:v>
                </c:pt>
                <c:pt idx="19">
                  <c:v>4.180344619004875</c:v>
                </c:pt>
                <c:pt idx="20">
                  <c:v>4.180344619004875</c:v>
                </c:pt>
                <c:pt idx="21">
                  <c:v>4.233423837280525</c:v>
                </c:pt>
                <c:pt idx="22">
                  <c:v>4.233423837280525</c:v>
                </c:pt>
                <c:pt idx="23">
                  <c:v>4.286503055556174</c:v>
                </c:pt>
                <c:pt idx="24">
                  <c:v>4.286503055556174</c:v>
                </c:pt>
                <c:pt idx="25">
                  <c:v>4.339582273831824</c:v>
                </c:pt>
                <c:pt idx="26">
                  <c:v>4.339582273831824</c:v>
                </c:pt>
                <c:pt idx="27">
                  <c:v>4.392661492107473</c:v>
                </c:pt>
                <c:pt idx="28">
                  <c:v>4.392661492107473</c:v>
                </c:pt>
                <c:pt idx="29">
                  <c:v>4.445740710383122</c:v>
                </c:pt>
                <c:pt idx="30">
                  <c:v>4.445740710383122</c:v>
                </c:pt>
                <c:pt idx="31">
                  <c:v>4.445740710383122</c:v>
                </c:pt>
                <c:pt idx="32">
                  <c:v>4.498819928658772</c:v>
                </c:pt>
                <c:pt idx="33">
                  <c:v>4.498819928658772</c:v>
                </c:pt>
                <c:pt idx="34">
                  <c:v>4.55189914693442</c:v>
                </c:pt>
                <c:pt idx="35">
                  <c:v>4.55189914693442</c:v>
                </c:pt>
                <c:pt idx="36">
                  <c:v>4.55189914693442</c:v>
                </c:pt>
                <c:pt idx="37">
                  <c:v>4.60497836521007</c:v>
                </c:pt>
                <c:pt idx="38">
                  <c:v>4.60497836521007</c:v>
                </c:pt>
                <c:pt idx="39">
                  <c:v>4.65805758348572</c:v>
                </c:pt>
                <c:pt idx="40">
                  <c:v>4.65805758348572</c:v>
                </c:pt>
                <c:pt idx="41">
                  <c:v>4.65805758348572</c:v>
                </c:pt>
                <c:pt idx="42">
                  <c:v>4.711136801761369</c:v>
                </c:pt>
                <c:pt idx="43">
                  <c:v>4.711136801761369</c:v>
                </c:pt>
                <c:pt idx="44">
                  <c:v>4.764216020037018</c:v>
                </c:pt>
                <c:pt idx="45">
                  <c:v>4.764216020037018</c:v>
                </c:pt>
                <c:pt idx="46">
                  <c:v>4.764216020037018</c:v>
                </c:pt>
                <c:pt idx="47">
                  <c:v>4.817295238312668</c:v>
                </c:pt>
                <c:pt idx="48">
                  <c:v>4.817295238312668</c:v>
                </c:pt>
                <c:pt idx="49">
                  <c:v>4.870374456588317</c:v>
                </c:pt>
                <c:pt idx="50">
                  <c:v>4.870374456588317</c:v>
                </c:pt>
                <c:pt idx="51">
                  <c:v>4.870374456588317</c:v>
                </c:pt>
                <c:pt idx="52">
                  <c:v>4.923453674863965</c:v>
                </c:pt>
                <c:pt idx="53">
                  <c:v>4.923453674863965</c:v>
                </c:pt>
                <c:pt idx="54">
                  <c:v>4.976532893139616</c:v>
                </c:pt>
                <c:pt idx="55">
                  <c:v>4.976532893139616</c:v>
                </c:pt>
                <c:pt idx="56">
                  <c:v>4.976532893139616</c:v>
                </c:pt>
                <c:pt idx="57">
                  <c:v>5.029612111415264</c:v>
                </c:pt>
                <c:pt idx="58">
                  <c:v>5.029612111415264</c:v>
                </c:pt>
                <c:pt idx="59">
                  <c:v>5.082691329690914</c:v>
                </c:pt>
                <c:pt idx="60">
                  <c:v>5.082691329690914</c:v>
                </c:pt>
                <c:pt idx="61">
                  <c:v>5.135770547966564</c:v>
                </c:pt>
                <c:pt idx="62">
                  <c:v>5.135770547966564</c:v>
                </c:pt>
                <c:pt idx="63">
                  <c:v>5.188849766242213</c:v>
                </c:pt>
                <c:pt idx="64">
                  <c:v>5.188849766242213</c:v>
                </c:pt>
                <c:pt idx="65">
                  <c:v>5.241928984517862</c:v>
                </c:pt>
                <c:pt idx="66">
                  <c:v>5.241928984517862</c:v>
                </c:pt>
                <c:pt idx="67">
                  <c:v>5.295008202793512</c:v>
                </c:pt>
                <c:pt idx="68">
                  <c:v>5.348087421069161</c:v>
                </c:pt>
                <c:pt idx="69">
                  <c:v>5.348087421069161</c:v>
                </c:pt>
                <c:pt idx="70">
                  <c:v>5.40116663934481</c:v>
                </c:pt>
                <c:pt idx="71">
                  <c:v>5.45424585762046</c:v>
                </c:pt>
                <c:pt idx="72">
                  <c:v>5.507325075896109</c:v>
                </c:pt>
                <c:pt idx="73">
                  <c:v>5.507325075896109</c:v>
                </c:pt>
                <c:pt idx="74">
                  <c:v>5.560404294171758</c:v>
                </c:pt>
                <c:pt idx="75">
                  <c:v>5.613483512447408</c:v>
                </c:pt>
                <c:pt idx="76">
                  <c:v>5.666562730723057</c:v>
                </c:pt>
                <c:pt idx="77">
                  <c:v>5.772721167274354</c:v>
                </c:pt>
                <c:pt idx="78">
                  <c:v>5.825800385550005</c:v>
                </c:pt>
                <c:pt idx="79">
                  <c:v>5.931958822101304</c:v>
                </c:pt>
                <c:pt idx="80">
                  <c:v>6.038117258652602</c:v>
                </c:pt>
                <c:pt idx="81">
                  <c:v>6.144275695203901</c:v>
                </c:pt>
                <c:pt idx="82">
                  <c:v>6.356592568306498</c:v>
                </c:pt>
                <c:pt idx="83">
                  <c:v>6.728147096236043</c:v>
                </c:pt>
                <c:pt idx="84">
                  <c:v>9.43518722829416</c:v>
                </c:pt>
                <c:pt idx="85">
                  <c:v>10.1252170658776</c:v>
                </c:pt>
                <c:pt idx="86">
                  <c:v>10.39061315725585</c:v>
                </c:pt>
                <c:pt idx="87">
                  <c:v>10.54985081208279</c:v>
                </c:pt>
                <c:pt idx="88">
                  <c:v>10.65600924863409</c:v>
                </c:pt>
                <c:pt idx="89">
                  <c:v>10.76216768518539</c:v>
                </c:pt>
                <c:pt idx="90">
                  <c:v>10.81524690346104</c:v>
                </c:pt>
                <c:pt idx="91">
                  <c:v>10.86832612173669</c:v>
                </c:pt>
                <c:pt idx="92">
                  <c:v>10.92140534001234</c:v>
                </c:pt>
                <c:pt idx="93">
                  <c:v>10.974484558288</c:v>
                </c:pt>
                <c:pt idx="94">
                  <c:v>11.02756377656364</c:v>
                </c:pt>
                <c:pt idx="95">
                  <c:v>11.08064299483929</c:v>
                </c:pt>
                <c:pt idx="96">
                  <c:v>11.13372221311494</c:v>
                </c:pt>
                <c:pt idx="97">
                  <c:v>11.13372221311494</c:v>
                </c:pt>
                <c:pt idx="98">
                  <c:v>11.18680143139059</c:v>
                </c:pt>
                <c:pt idx="99">
                  <c:v>11.18680143139059</c:v>
                </c:pt>
                <c:pt idx="100">
                  <c:v>11.23988064966624</c:v>
                </c:pt>
                <c:pt idx="101">
                  <c:v>11.23988064966624</c:v>
                </c:pt>
                <c:pt idx="102">
                  <c:v>11.29295986794189</c:v>
                </c:pt>
                <c:pt idx="103">
                  <c:v>11.29295986794189</c:v>
                </c:pt>
                <c:pt idx="104">
                  <c:v>11.34603908621753</c:v>
                </c:pt>
                <c:pt idx="105">
                  <c:v>11.34603908621753</c:v>
                </c:pt>
                <c:pt idx="106">
                  <c:v>11.39911830449319</c:v>
                </c:pt>
                <c:pt idx="107">
                  <c:v>11.39911830449319</c:v>
                </c:pt>
                <c:pt idx="108">
                  <c:v>11.39911830449319</c:v>
                </c:pt>
                <c:pt idx="109">
                  <c:v>11.45219752276883</c:v>
                </c:pt>
                <c:pt idx="110">
                  <c:v>11.45219752276883</c:v>
                </c:pt>
                <c:pt idx="111">
                  <c:v>11.45219752276883</c:v>
                </c:pt>
                <c:pt idx="112">
                  <c:v>11.45219752276883</c:v>
                </c:pt>
                <c:pt idx="113">
                  <c:v>11.50527674104448</c:v>
                </c:pt>
                <c:pt idx="114">
                  <c:v>11.50527674104448</c:v>
                </c:pt>
                <c:pt idx="115">
                  <c:v>11.50527674104448</c:v>
                </c:pt>
                <c:pt idx="116">
                  <c:v>11.55835595932013</c:v>
                </c:pt>
                <c:pt idx="117">
                  <c:v>11.55835595932013</c:v>
                </c:pt>
                <c:pt idx="118">
                  <c:v>11.55835595932013</c:v>
                </c:pt>
                <c:pt idx="119">
                  <c:v>11.55835595932013</c:v>
                </c:pt>
                <c:pt idx="120">
                  <c:v>11.61143517759578</c:v>
                </c:pt>
                <c:pt idx="121">
                  <c:v>11.61143517759578</c:v>
                </c:pt>
                <c:pt idx="122">
                  <c:v>11.61143517759578</c:v>
                </c:pt>
                <c:pt idx="123">
                  <c:v>11.61143517759578</c:v>
                </c:pt>
                <c:pt idx="124">
                  <c:v>11.61143517759578</c:v>
                </c:pt>
                <c:pt idx="125">
                  <c:v>11.66451439587143</c:v>
                </c:pt>
                <c:pt idx="126">
                  <c:v>11.66451439587143</c:v>
                </c:pt>
                <c:pt idx="127">
                  <c:v>11.66451439587143</c:v>
                </c:pt>
                <c:pt idx="128">
                  <c:v>11.66451439587143</c:v>
                </c:pt>
                <c:pt idx="129">
                  <c:v>11.66451439587143</c:v>
                </c:pt>
                <c:pt idx="130">
                  <c:v>11.71759361414708</c:v>
                </c:pt>
                <c:pt idx="131">
                  <c:v>11.71759361414708</c:v>
                </c:pt>
                <c:pt idx="132">
                  <c:v>11.71759361414708</c:v>
                </c:pt>
                <c:pt idx="133">
                  <c:v>11.71759361414708</c:v>
                </c:pt>
                <c:pt idx="134">
                  <c:v>11.71759361414708</c:v>
                </c:pt>
                <c:pt idx="135">
                  <c:v>11.71759361414708</c:v>
                </c:pt>
                <c:pt idx="136">
                  <c:v>11.71759361414708</c:v>
                </c:pt>
                <c:pt idx="137">
                  <c:v>11.77067283242273</c:v>
                </c:pt>
                <c:pt idx="138">
                  <c:v>11.77067283242273</c:v>
                </c:pt>
                <c:pt idx="139">
                  <c:v>11.77067283242273</c:v>
                </c:pt>
                <c:pt idx="140">
                  <c:v>11.77067283242273</c:v>
                </c:pt>
                <c:pt idx="141">
                  <c:v>11.77067283242273</c:v>
                </c:pt>
                <c:pt idx="142">
                  <c:v>11.77067283242273</c:v>
                </c:pt>
                <c:pt idx="143">
                  <c:v>11.82375205069838</c:v>
                </c:pt>
                <c:pt idx="144">
                  <c:v>11.82375205069838</c:v>
                </c:pt>
                <c:pt idx="145">
                  <c:v>11.82375205069838</c:v>
                </c:pt>
                <c:pt idx="146">
                  <c:v>11.82375205069838</c:v>
                </c:pt>
                <c:pt idx="147">
                  <c:v>11.82375205069838</c:v>
                </c:pt>
                <c:pt idx="148">
                  <c:v>11.82375205069838</c:v>
                </c:pt>
                <c:pt idx="149">
                  <c:v>11.82375205069838</c:v>
                </c:pt>
                <c:pt idx="150">
                  <c:v>11.82375205069838</c:v>
                </c:pt>
                <c:pt idx="151">
                  <c:v>11.87683126897403</c:v>
                </c:pt>
                <c:pt idx="152">
                  <c:v>11.87683126897403</c:v>
                </c:pt>
                <c:pt idx="153">
                  <c:v>11.87683126897403</c:v>
                </c:pt>
                <c:pt idx="154">
                  <c:v>11.87683126897403</c:v>
                </c:pt>
                <c:pt idx="155">
                  <c:v>11.87683126897403</c:v>
                </c:pt>
                <c:pt idx="156">
                  <c:v>11.87683126897403</c:v>
                </c:pt>
                <c:pt idx="157">
                  <c:v>11.87683126897403</c:v>
                </c:pt>
                <c:pt idx="158">
                  <c:v>11.87683126897403</c:v>
                </c:pt>
                <c:pt idx="159">
                  <c:v>11.87683126897403</c:v>
                </c:pt>
                <c:pt idx="160">
                  <c:v>11.92991048724968</c:v>
                </c:pt>
                <c:pt idx="161">
                  <c:v>11.92991048724968</c:v>
                </c:pt>
                <c:pt idx="162">
                  <c:v>11.92991048724968</c:v>
                </c:pt>
                <c:pt idx="163">
                  <c:v>11.92991048724968</c:v>
                </c:pt>
                <c:pt idx="164">
                  <c:v>11.92991048724968</c:v>
                </c:pt>
                <c:pt idx="165">
                  <c:v>11.92991048724968</c:v>
                </c:pt>
                <c:pt idx="166">
                  <c:v>11.92991048724968</c:v>
                </c:pt>
                <c:pt idx="167">
                  <c:v>11.92991048724968</c:v>
                </c:pt>
                <c:pt idx="168">
                  <c:v>11.92991048724968</c:v>
                </c:pt>
                <c:pt idx="169">
                  <c:v>11.98298970552533</c:v>
                </c:pt>
                <c:pt idx="170">
                  <c:v>11.98298970552533</c:v>
                </c:pt>
                <c:pt idx="171">
                  <c:v>11.98298970552533</c:v>
                </c:pt>
                <c:pt idx="172">
                  <c:v>11.98298970552533</c:v>
                </c:pt>
                <c:pt idx="173">
                  <c:v>11.98298970552533</c:v>
                </c:pt>
                <c:pt idx="174">
                  <c:v>11.98298970552533</c:v>
                </c:pt>
                <c:pt idx="175">
                  <c:v>11.98298970552533</c:v>
                </c:pt>
                <c:pt idx="176">
                  <c:v>11.98298970552533</c:v>
                </c:pt>
                <c:pt idx="177">
                  <c:v>11.98298970552533</c:v>
                </c:pt>
                <c:pt idx="178">
                  <c:v>11.98298970552533</c:v>
                </c:pt>
                <c:pt idx="179">
                  <c:v>11.98298970552533</c:v>
                </c:pt>
                <c:pt idx="180">
                  <c:v>11.98298970552533</c:v>
                </c:pt>
                <c:pt idx="181">
                  <c:v>12.03606892380098</c:v>
                </c:pt>
                <c:pt idx="182">
                  <c:v>12.03606892380098</c:v>
                </c:pt>
                <c:pt idx="183">
                  <c:v>12.03606892380098</c:v>
                </c:pt>
                <c:pt idx="184">
                  <c:v>12.03606892380098</c:v>
                </c:pt>
                <c:pt idx="185">
                  <c:v>12.03606892380098</c:v>
                </c:pt>
                <c:pt idx="186">
                  <c:v>12.03606892380098</c:v>
                </c:pt>
                <c:pt idx="187">
                  <c:v>12.03606892380098</c:v>
                </c:pt>
                <c:pt idx="188">
                  <c:v>12.03606892380098</c:v>
                </c:pt>
                <c:pt idx="189">
                  <c:v>12.03606892380098</c:v>
                </c:pt>
                <c:pt idx="190">
                  <c:v>12.03606892380098</c:v>
                </c:pt>
                <c:pt idx="191">
                  <c:v>12.03606892380098</c:v>
                </c:pt>
                <c:pt idx="192">
                  <c:v>12.03606892380098</c:v>
                </c:pt>
                <c:pt idx="193">
                  <c:v>12.08914814207662</c:v>
                </c:pt>
                <c:pt idx="194">
                  <c:v>12.08914814207662</c:v>
                </c:pt>
                <c:pt idx="195">
                  <c:v>12.08914814207662</c:v>
                </c:pt>
                <c:pt idx="196">
                  <c:v>12.08914814207662</c:v>
                </c:pt>
                <c:pt idx="197">
                  <c:v>12.08914814207662</c:v>
                </c:pt>
                <c:pt idx="198">
                  <c:v>12.08914814207662</c:v>
                </c:pt>
                <c:pt idx="199">
                  <c:v>12.08914814207662</c:v>
                </c:pt>
                <c:pt idx="200">
                  <c:v>12.08914814207662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358200"/>
        <c:axId val="550353624"/>
      </c:scatterChart>
      <c:scatterChart>
        <c:scatterStyle val="lineMarker"/>
        <c:varyColors val="0"/>
        <c:ser>
          <c:idx val="1"/>
          <c:order val="1"/>
          <c:tx>
            <c:strRef>
              <c:f>titrate!$P$16</c:f>
              <c:strCache>
                <c:ptCount val="1"/>
                <c:pt idx="0">
                  <c:v>a0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titrate!$P$17:$P$217</c:f>
              <c:numCache>
                <c:formatCode>General</c:formatCode>
                <c:ptCount val="201"/>
                <c:pt idx="0">
                  <c:v>0.958710116726031</c:v>
                </c:pt>
                <c:pt idx="1">
                  <c:v>0.958710116726031</c:v>
                </c:pt>
                <c:pt idx="2">
                  <c:v>0.953591458946618</c:v>
                </c:pt>
                <c:pt idx="3">
                  <c:v>0.947872749383772</c:v>
                </c:pt>
                <c:pt idx="4">
                  <c:v>0.941492585849256</c:v>
                </c:pt>
                <c:pt idx="5">
                  <c:v>0.934385572761627</c:v>
                </c:pt>
                <c:pt idx="6">
                  <c:v>0.926482668358733</c:v>
                </c:pt>
                <c:pt idx="7">
                  <c:v>0.917711729067338</c:v>
                </c:pt>
                <c:pt idx="8">
                  <c:v>0.90799828924023</c:v>
                </c:pt>
                <c:pt idx="9">
                  <c:v>0.897266614562198</c:v>
                </c:pt>
                <c:pt idx="10">
                  <c:v>0.885441064619879</c:v>
                </c:pt>
                <c:pt idx="11">
                  <c:v>0.872447793382234</c:v>
                </c:pt>
                <c:pt idx="12">
                  <c:v>0.872447793382234</c:v>
                </c:pt>
                <c:pt idx="13">
                  <c:v>0.85821680456791</c:v>
                </c:pt>
                <c:pt idx="14">
                  <c:v>0.842684361115346</c:v>
                </c:pt>
                <c:pt idx="15">
                  <c:v>0.842684361115346</c:v>
                </c:pt>
                <c:pt idx="16">
                  <c:v>0.825795723582234</c:v>
                </c:pt>
                <c:pt idx="17">
                  <c:v>0.807508161254262</c:v>
                </c:pt>
                <c:pt idx="18">
                  <c:v>0.807508161254262</c:v>
                </c:pt>
                <c:pt idx="19">
                  <c:v>0.78779414294073</c:v>
                </c:pt>
                <c:pt idx="20">
                  <c:v>0.78779414294073</c:v>
                </c:pt>
                <c:pt idx="21">
                  <c:v>0.766644574016982</c:v>
                </c:pt>
                <c:pt idx="22">
                  <c:v>0.766644574016982</c:v>
                </c:pt>
                <c:pt idx="23">
                  <c:v>0.744071905829555</c:v>
                </c:pt>
                <c:pt idx="24">
                  <c:v>0.744071905829555</c:v>
                </c:pt>
                <c:pt idx="25">
                  <c:v>0.720112908152981</c:v>
                </c:pt>
                <c:pt idx="26">
                  <c:v>0.720112908152981</c:v>
                </c:pt>
                <c:pt idx="27">
                  <c:v>0.694830871160971</c:v>
                </c:pt>
                <c:pt idx="28">
                  <c:v>0.694830871160971</c:v>
                </c:pt>
                <c:pt idx="29">
                  <c:v>0.668316996960197</c:v>
                </c:pt>
                <c:pt idx="30">
                  <c:v>0.668316996960197</c:v>
                </c:pt>
                <c:pt idx="31">
                  <c:v>0.668316996960197</c:v>
                </c:pt>
                <c:pt idx="32">
                  <c:v>0.64069075805276</c:v>
                </c:pt>
                <c:pt idx="33">
                  <c:v>0.64069075805276</c:v>
                </c:pt>
                <c:pt idx="34">
                  <c:v>0.612099044977912</c:v>
                </c:pt>
                <c:pt idx="35">
                  <c:v>0.612099044977912</c:v>
                </c:pt>
                <c:pt idx="36">
                  <c:v>0.612099044977912</c:v>
                </c:pt>
                <c:pt idx="37">
                  <c:v>0.582713998169502</c:v>
                </c:pt>
                <c:pt idx="38">
                  <c:v>0.582713998169502</c:v>
                </c:pt>
                <c:pt idx="39">
                  <c:v>0.552729515544161</c:v>
                </c:pt>
                <c:pt idx="40">
                  <c:v>0.552729515544161</c:v>
                </c:pt>
                <c:pt idx="41">
                  <c:v>0.552729515544161</c:v>
                </c:pt>
                <c:pt idx="42">
                  <c:v>0.522356538483384</c:v>
                </c:pt>
                <c:pt idx="43">
                  <c:v>0.522356538483384</c:v>
                </c:pt>
                <c:pt idx="44">
                  <c:v>0.491817331653806</c:v>
                </c:pt>
                <c:pt idx="45">
                  <c:v>0.491817331653806</c:v>
                </c:pt>
                <c:pt idx="46">
                  <c:v>0.491817331653806</c:v>
                </c:pt>
                <c:pt idx="47">
                  <c:v>0.461339071383321</c:v>
                </c:pt>
                <c:pt idx="48">
                  <c:v>0.461339071383321</c:v>
                </c:pt>
                <c:pt idx="49">
                  <c:v>0.431147128550003</c:v>
                </c:pt>
                <c:pt idx="50">
                  <c:v>0.431147128550003</c:v>
                </c:pt>
                <c:pt idx="51">
                  <c:v>0.431147128550003</c:v>
                </c:pt>
                <c:pt idx="52">
                  <c:v>0.401458464150397</c:v>
                </c:pt>
                <c:pt idx="53">
                  <c:v>0.401458464150397</c:v>
                </c:pt>
                <c:pt idx="54">
                  <c:v>0.372475543782107</c:v>
                </c:pt>
                <c:pt idx="55">
                  <c:v>0.372475543782107</c:v>
                </c:pt>
                <c:pt idx="56">
                  <c:v>0.372475543782107</c:v>
                </c:pt>
                <c:pt idx="57">
                  <c:v>0.344381123105876</c:v>
                </c:pt>
                <c:pt idx="58">
                  <c:v>0.344381123105876</c:v>
                </c:pt>
                <c:pt idx="59">
                  <c:v>0.317334168439062</c:v>
                </c:pt>
                <c:pt idx="60">
                  <c:v>0.317334168439062</c:v>
                </c:pt>
                <c:pt idx="61">
                  <c:v>0.291467068208768</c:v>
                </c:pt>
                <c:pt idx="62">
                  <c:v>0.291467068208768</c:v>
                </c:pt>
                <c:pt idx="63">
                  <c:v>0.266884177281296</c:v>
                </c:pt>
                <c:pt idx="64">
                  <c:v>0.266884177281296</c:v>
                </c:pt>
                <c:pt idx="65">
                  <c:v>0.243661631496507</c:v>
                </c:pt>
                <c:pt idx="66">
                  <c:v>0.243661631496507</c:v>
                </c:pt>
                <c:pt idx="67">
                  <c:v>0.221848285127445</c:v>
                </c:pt>
                <c:pt idx="68">
                  <c:v>0.201467565928323</c:v>
                </c:pt>
                <c:pt idx="69">
                  <c:v>0.201467565928323</c:v>
                </c:pt>
                <c:pt idx="70">
                  <c:v>0.182520012610762</c:v>
                </c:pt>
                <c:pt idx="71">
                  <c:v>0.164986255626634</c:v>
                </c:pt>
                <c:pt idx="72">
                  <c:v>0.148830218901743</c:v>
                </c:pt>
                <c:pt idx="73">
                  <c:v>0.148830218901743</c:v>
                </c:pt>
                <c:pt idx="74">
                  <c:v>0.134002351206951</c:v>
                </c:pt>
                <c:pt idx="75">
                  <c:v>0.120442734675836</c:v>
                </c:pt>
                <c:pt idx="76">
                  <c:v>0.108083958945508</c:v>
                </c:pt>
                <c:pt idx="77">
                  <c:v>0.0866768825303849</c:v>
                </c:pt>
                <c:pt idx="78">
                  <c:v>0.0774776617303293</c:v>
                </c:pt>
                <c:pt idx="79">
                  <c:v>0.061713029042559</c:v>
                </c:pt>
                <c:pt idx="80">
                  <c:v>0.0489857503856334</c:v>
                </c:pt>
                <c:pt idx="81">
                  <c:v>0.0387747901963768</c:v>
                </c:pt>
                <c:pt idx="82">
                  <c:v>0.0241431290085677</c:v>
                </c:pt>
                <c:pt idx="83">
                  <c:v>0.0104066196755013</c:v>
                </c:pt>
                <c:pt idx="84">
                  <c:v>2.06444170008815E-5</c:v>
                </c:pt>
                <c:pt idx="85">
                  <c:v>4.21478386982788E-6</c:v>
                </c:pt>
                <c:pt idx="86">
                  <c:v>2.28757411369379E-6</c:v>
                </c:pt>
                <c:pt idx="87">
                  <c:v>1.5853789775615E-6</c:v>
                </c:pt>
                <c:pt idx="88">
                  <c:v>1.24156809031009E-6</c:v>
                </c:pt>
                <c:pt idx="89">
                  <c:v>9.72314529892745E-7</c:v>
                </c:pt>
                <c:pt idx="90">
                  <c:v>8.60447427875728E-7</c:v>
                </c:pt>
                <c:pt idx="91">
                  <c:v>7.61450148201185E-7</c:v>
                </c:pt>
                <c:pt idx="92">
                  <c:v>6.73842076046804E-7</c:v>
                </c:pt>
                <c:pt idx="93">
                  <c:v>5.96312934164657E-7</c:v>
                </c:pt>
                <c:pt idx="94">
                  <c:v>5.27703186467046E-7</c:v>
                </c:pt>
                <c:pt idx="95">
                  <c:v>4.66986696051842E-7</c:v>
                </c:pt>
                <c:pt idx="96">
                  <c:v>4.13255378313482E-7</c:v>
                </c:pt>
                <c:pt idx="97">
                  <c:v>4.13255378313482E-7</c:v>
                </c:pt>
                <c:pt idx="98">
                  <c:v>3.65705619621192E-7</c:v>
                </c:pt>
                <c:pt idx="99">
                  <c:v>3.65705619621192E-7</c:v>
                </c:pt>
                <c:pt idx="100">
                  <c:v>3.2362625844941E-7</c:v>
                </c:pt>
                <c:pt idx="101">
                  <c:v>3.2362625844941E-7</c:v>
                </c:pt>
                <c:pt idx="102">
                  <c:v>2.86387949211637E-7</c:v>
                </c:pt>
                <c:pt idx="103">
                  <c:v>2.86387949211637E-7</c:v>
                </c:pt>
                <c:pt idx="104">
                  <c:v>2.53433749727216E-7</c:v>
                </c:pt>
                <c:pt idx="105">
                  <c:v>2.53433749727216E-7</c:v>
                </c:pt>
                <c:pt idx="106">
                  <c:v>2.24270791550128E-7</c:v>
                </c:pt>
                <c:pt idx="107">
                  <c:v>2.24270791550128E-7</c:v>
                </c:pt>
                <c:pt idx="108">
                  <c:v>2.24270791550128E-7</c:v>
                </c:pt>
                <c:pt idx="109">
                  <c:v>1.98462908583352E-7</c:v>
                </c:pt>
                <c:pt idx="110">
                  <c:v>1.98462908583352E-7</c:v>
                </c:pt>
                <c:pt idx="111">
                  <c:v>1.98462908583352E-7</c:v>
                </c:pt>
                <c:pt idx="112">
                  <c:v>1.98462908583352E-7</c:v>
                </c:pt>
                <c:pt idx="113">
                  <c:v>1.75624113733848E-7</c:v>
                </c:pt>
                <c:pt idx="114">
                  <c:v>1.75624113733848E-7</c:v>
                </c:pt>
                <c:pt idx="115">
                  <c:v>1.75624113733848E-7</c:v>
                </c:pt>
                <c:pt idx="116">
                  <c:v>1.55412826046045E-7</c:v>
                </c:pt>
                <c:pt idx="117">
                  <c:v>1.55412826046045E-7</c:v>
                </c:pt>
                <c:pt idx="118">
                  <c:v>1.55412826046045E-7</c:v>
                </c:pt>
                <c:pt idx="119">
                  <c:v>1.55412826046045E-7</c:v>
                </c:pt>
                <c:pt idx="120">
                  <c:v>1.37526761975532E-7</c:v>
                </c:pt>
                <c:pt idx="121">
                  <c:v>1.37526761975532E-7</c:v>
                </c:pt>
                <c:pt idx="122">
                  <c:v>1.37526761975532E-7</c:v>
                </c:pt>
                <c:pt idx="123">
                  <c:v>1.37526761975532E-7</c:v>
                </c:pt>
                <c:pt idx="124">
                  <c:v>1.37526761975532E-7</c:v>
                </c:pt>
                <c:pt idx="125">
                  <c:v>1.21698414397238E-7</c:v>
                </c:pt>
                <c:pt idx="126">
                  <c:v>1.21698414397238E-7</c:v>
                </c:pt>
                <c:pt idx="127">
                  <c:v>1.21698414397238E-7</c:v>
                </c:pt>
                <c:pt idx="128">
                  <c:v>1.21698414397238E-7</c:v>
                </c:pt>
                <c:pt idx="129">
                  <c:v>1.21698414397238E-7</c:v>
                </c:pt>
                <c:pt idx="130">
                  <c:v>1.07691051732416E-7</c:v>
                </c:pt>
                <c:pt idx="131">
                  <c:v>1.07691051732416E-7</c:v>
                </c:pt>
                <c:pt idx="132">
                  <c:v>1.07691051732416E-7</c:v>
                </c:pt>
                <c:pt idx="133">
                  <c:v>1.07691051732416E-7</c:v>
                </c:pt>
                <c:pt idx="134">
                  <c:v>1.07691051732416E-7</c:v>
                </c:pt>
                <c:pt idx="135">
                  <c:v>1.07691051732416E-7</c:v>
                </c:pt>
                <c:pt idx="136">
                  <c:v>1.07691051732416E-7</c:v>
                </c:pt>
                <c:pt idx="137">
                  <c:v>9.52951773574363E-8</c:v>
                </c:pt>
                <c:pt idx="138">
                  <c:v>9.52951773574363E-8</c:v>
                </c:pt>
                <c:pt idx="139">
                  <c:v>9.52951773574363E-8</c:v>
                </c:pt>
                <c:pt idx="140">
                  <c:v>9.52951773574363E-8</c:v>
                </c:pt>
                <c:pt idx="141">
                  <c:v>9.52951773574363E-8</c:v>
                </c:pt>
                <c:pt idx="142">
                  <c:v>9.52951773574363E-8</c:v>
                </c:pt>
                <c:pt idx="143">
                  <c:v>8.43253963413209E-8</c:v>
                </c:pt>
                <c:pt idx="144">
                  <c:v>8.43253963413209E-8</c:v>
                </c:pt>
                <c:pt idx="145">
                  <c:v>8.43253963413209E-8</c:v>
                </c:pt>
                <c:pt idx="146">
                  <c:v>8.43253963413209E-8</c:v>
                </c:pt>
                <c:pt idx="147">
                  <c:v>8.43253963413209E-8</c:v>
                </c:pt>
                <c:pt idx="148">
                  <c:v>8.43253963413209E-8</c:v>
                </c:pt>
                <c:pt idx="149">
                  <c:v>8.43253963413209E-8</c:v>
                </c:pt>
                <c:pt idx="150">
                  <c:v>8.43253963413209E-8</c:v>
                </c:pt>
                <c:pt idx="151">
                  <c:v>7.46176426508768E-8</c:v>
                </c:pt>
                <c:pt idx="152">
                  <c:v>7.46176426508768E-8</c:v>
                </c:pt>
                <c:pt idx="153">
                  <c:v>7.46176426508768E-8</c:v>
                </c:pt>
                <c:pt idx="154">
                  <c:v>7.46176426508768E-8</c:v>
                </c:pt>
                <c:pt idx="155">
                  <c:v>7.46176426508768E-8</c:v>
                </c:pt>
                <c:pt idx="156">
                  <c:v>7.46176426508768E-8</c:v>
                </c:pt>
                <c:pt idx="157">
                  <c:v>7.46176426508768E-8</c:v>
                </c:pt>
                <c:pt idx="158">
                  <c:v>7.46176426508768E-8</c:v>
                </c:pt>
                <c:pt idx="159">
                  <c:v>7.46176426508768E-8</c:v>
                </c:pt>
                <c:pt idx="160">
                  <c:v>6.60267253533871E-8</c:v>
                </c:pt>
                <c:pt idx="161">
                  <c:v>6.60267253533871E-8</c:v>
                </c:pt>
                <c:pt idx="162">
                  <c:v>6.60267253533871E-8</c:v>
                </c:pt>
                <c:pt idx="163">
                  <c:v>6.60267253533871E-8</c:v>
                </c:pt>
                <c:pt idx="164">
                  <c:v>6.60267253533871E-8</c:v>
                </c:pt>
                <c:pt idx="165">
                  <c:v>6.60267253533871E-8</c:v>
                </c:pt>
                <c:pt idx="166">
                  <c:v>6.60267253533871E-8</c:v>
                </c:pt>
                <c:pt idx="167">
                  <c:v>6.60267253533871E-8</c:v>
                </c:pt>
                <c:pt idx="168">
                  <c:v>6.60267253533871E-8</c:v>
                </c:pt>
                <c:pt idx="169">
                  <c:v>5.84241571177197E-8</c:v>
                </c:pt>
                <c:pt idx="170">
                  <c:v>5.84241571177197E-8</c:v>
                </c:pt>
                <c:pt idx="171">
                  <c:v>5.84241571177197E-8</c:v>
                </c:pt>
                <c:pt idx="172">
                  <c:v>5.84241571177197E-8</c:v>
                </c:pt>
                <c:pt idx="173">
                  <c:v>5.84241571177197E-8</c:v>
                </c:pt>
                <c:pt idx="174">
                  <c:v>5.84241571177197E-8</c:v>
                </c:pt>
                <c:pt idx="175">
                  <c:v>5.84241571177197E-8</c:v>
                </c:pt>
                <c:pt idx="176">
                  <c:v>5.84241571177197E-8</c:v>
                </c:pt>
                <c:pt idx="177">
                  <c:v>5.84241571177197E-8</c:v>
                </c:pt>
                <c:pt idx="178">
                  <c:v>5.84241571177197E-8</c:v>
                </c:pt>
                <c:pt idx="179">
                  <c:v>5.84241571177197E-8</c:v>
                </c:pt>
                <c:pt idx="180">
                  <c:v>5.84241571177197E-8</c:v>
                </c:pt>
                <c:pt idx="181">
                  <c:v>5.16962325367717E-8</c:v>
                </c:pt>
                <c:pt idx="182">
                  <c:v>5.16962325367717E-8</c:v>
                </c:pt>
                <c:pt idx="183">
                  <c:v>5.16962325367717E-8</c:v>
                </c:pt>
                <c:pt idx="184">
                  <c:v>5.16962325367717E-8</c:v>
                </c:pt>
                <c:pt idx="185">
                  <c:v>5.16962325367717E-8</c:v>
                </c:pt>
                <c:pt idx="186">
                  <c:v>5.16962325367717E-8</c:v>
                </c:pt>
                <c:pt idx="187">
                  <c:v>5.16962325367717E-8</c:v>
                </c:pt>
                <c:pt idx="188">
                  <c:v>5.16962325367717E-8</c:v>
                </c:pt>
                <c:pt idx="189">
                  <c:v>5.16962325367717E-8</c:v>
                </c:pt>
                <c:pt idx="190">
                  <c:v>5.16962325367717E-8</c:v>
                </c:pt>
                <c:pt idx="191">
                  <c:v>5.16962325367717E-8</c:v>
                </c:pt>
                <c:pt idx="192">
                  <c:v>5.16962325367717E-8</c:v>
                </c:pt>
                <c:pt idx="193">
                  <c:v>4.57423275304601E-8</c:v>
                </c:pt>
                <c:pt idx="194">
                  <c:v>4.57423275304601E-8</c:v>
                </c:pt>
                <c:pt idx="195">
                  <c:v>4.57423275304601E-8</c:v>
                </c:pt>
                <c:pt idx="196">
                  <c:v>4.57423275304601E-8</c:v>
                </c:pt>
                <c:pt idx="197">
                  <c:v>4.57423275304601E-8</c:v>
                </c:pt>
                <c:pt idx="198">
                  <c:v>4.57423275304601E-8</c:v>
                </c:pt>
                <c:pt idx="199">
                  <c:v>4.57423275304601E-8</c:v>
                </c:pt>
                <c:pt idx="200">
                  <c:v>4.57423275304601E-8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titrate!$Q$16</c:f>
              <c:strCache>
                <c:ptCount val="1"/>
                <c:pt idx="0">
                  <c:v>a1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titrate!$Q$17:$Q$217</c:f>
              <c:numCache>
                <c:formatCode>General</c:formatCode>
                <c:ptCount val="201"/>
                <c:pt idx="0">
                  <c:v>0.0412898832738692</c:v>
                </c:pt>
                <c:pt idx="1">
                  <c:v>0.0412898832738692</c:v>
                </c:pt>
                <c:pt idx="2">
                  <c:v>0.0464085410532548</c:v>
                </c:pt>
                <c:pt idx="3">
                  <c:v>0.0521272506160665</c:v>
                </c:pt>
                <c:pt idx="4">
                  <c:v>0.0585074141505398</c:v>
                </c:pt>
                <c:pt idx="5">
                  <c:v>0.0656144272381137</c:v>
                </c:pt>
                <c:pt idx="6">
                  <c:v>0.0735173316409384</c:v>
                </c:pt>
                <c:pt idx="7">
                  <c:v>0.0822882709322471</c:v>
                </c:pt>
                <c:pt idx="8">
                  <c:v>0.0920017107592455</c:v>
                </c:pt>
                <c:pt idx="9">
                  <c:v>0.102733385437141</c:v>
                </c:pt>
                <c:pt idx="10">
                  <c:v>0.114558935379288</c:v>
                </c:pt>
                <c:pt idx="11">
                  <c:v>0.127552206616718</c:v>
                </c:pt>
                <c:pt idx="12">
                  <c:v>0.127552206616718</c:v>
                </c:pt>
                <c:pt idx="13">
                  <c:v>0.141783195430773</c:v>
                </c:pt>
                <c:pt idx="14">
                  <c:v>0.157315638883003</c:v>
                </c:pt>
                <c:pt idx="15">
                  <c:v>0.157315638883003</c:v>
                </c:pt>
                <c:pt idx="16">
                  <c:v>0.174204276415699</c:v>
                </c:pt>
                <c:pt idx="17">
                  <c:v>0.192491838743158</c:v>
                </c:pt>
                <c:pt idx="18">
                  <c:v>0.192491838743158</c:v>
                </c:pt>
                <c:pt idx="19">
                  <c:v>0.212205857056055</c:v>
                </c:pt>
                <c:pt idx="20">
                  <c:v>0.212205857056055</c:v>
                </c:pt>
                <c:pt idx="21">
                  <c:v>0.233355425979024</c:v>
                </c:pt>
                <c:pt idx="22">
                  <c:v>0.233355425979024</c:v>
                </c:pt>
                <c:pt idx="23">
                  <c:v>0.255928094165494</c:v>
                </c:pt>
                <c:pt idx="24">
                  <c:v>0.255928094165494</c:v>
                </c:pt>
                <c:pt idx="25">
                  <c:v>0.279887091840902</c:v>
                </c:pt>
                <c:pt idx="26">
                  <c:v>0.279887091840902</c:v>
                </c:pt>
                <c:pt idx="27">
                  <c:v>0.305169128831492</c:v>
                </c:pt>
                <c:pt idx="28">
                  <c:v>0.305169128831492</c:v>
                </c:pt>
                <c:pt idx="29">
                  <c:v>0.331683003030546</c:v>
                </c:pt>
                <c:pt idx="30">
                  <c:v>0.331683003030546</c:v>
                </c:pt>
                <c:pt idx="31">
                  <c:v>0.331683003030546</c:v>
                </c:pt>
                <c:pt idx="32">
                  <c:v>0.359309241935908</c:v>
                </c:pt>
                <c:pt idx="33">
                  <c:v>0.359309241935908</c:v>
                </c:pt>
                <c:pt idx="34">
                  <c:v>0.387900955008265</c:v>
                </c:pt>
                <c:pt idx="35">
                  <c:v>0.387900955008265</c:v>
                </c:pt>
                <c:pt idx="36">
                  <c:v>0.387900955008265</c:v>
                </c:pt>
                <c:pt idx="37">
                  <c:v>0.417286001813694</c:v>
                </c:pt>
                <c:pt idx="38">
                  <c:v>0.417286001813694</c:v>
                </c:pt>
                <c:pt idx="39">
                  <c:v>0.447270484435485</c:v>
                </c:pt>
                <c:pt idx="40">
                  <c:v>0.447270484435485</c:v>
                </c:pt>
                <c:pt idx="41">
                  <c:v>0.447270484435485</c:v>
                </c:pt>
                <c:pt idx="42">
                  <c:v>0.477643461492056</c:v>
                </c:pt>
                <c:pt idx="43">
                  <c:v>0.477643461492056</c:v>
                </c:pt>
                <c:pt idx="44">
                  <c:v>0.508182668316666</c:v>
                </c:pt>
                <c:pt idx="45">
                  <c:v>0.508182668316666</c:v>
                </c:pt>
                <c:pt idx="46">
                  <c:v>0.508182668316666</c:v>
                </c:pt>
                <c:pt idx="47">
                  <c:v>0.538660928581311</c:v>
                </c:pt>
                <c:pt idx="48">
                  <c:v>0.538660928581311</c:v>
                </c:pt>
                <c:pt idx="49">
                  <c:v>0.568852871407791</c:v>
                </c:pt>
                <c:pt idx="50">
                  <c:v>0.568852871407791</c:v>
                </c:pt>
                <c:pt idx="51">
                  <c:v>0.568852871407791</c:v>
                </c:pt>
                <c:pt idx="52">
                  <c:v>0.598541535799421</c:v>
                </c:pt>
                <c:pt idx="53">
                  <c:v>0.598541535799421</c:v>
                </c:pt>
                <c:pt idx="54">
                  <c:v>0.627524456158441</c:v>
                </c:pt>
                <c:pt idx="55">
                  <c:v>0.627524456158441</c:v>
                </c:pt>
                <c:pt idx="56">
                  <c:v>0.627524456158441</c:v>
                </c:pt>
                <c:pt idx="57">
                  <c:v>0.655618876823935</c:v>
                </c:pt>
                <c:pt idx="58">
                  <c:v>0.655618876823935</c:v>
                </c:pt>
                <c:pt idx="59">
                  <c:v>0.682665831478353</c:v>
                </c:pt>
                <c:pt idx="60">
                  <c:v>0.682665831478353</c:v>
                </c:pt>
                <c:pt idx="61">
                  <c:v>0.708532931694375</c:v>
                </c:pt>
                <c:pt idx="62">
                  <c:v>0.708532931694375</c:v>
                </c:pt>
                <c:pt idx="63">
                  <c:v>0.733115822605458</c:v>
                </c:pt>
                <c:pt idx="64">
                  <c:v>0.733115822605458</c:v>
                </c:pt>
                <c:pt idx="65">
                  <c:v>0.756338368371471</c:v>
                </c:pt>
                <c:pt idx="66">
                  <c:v>0.756338368371471</c:v>
                </c:pt>
                <c:pt idx="67">
                  <c:v>0.778151714719068</c:v>
                </c:pt>
                <c:pt idx="68">
                  <c:v>0.798532433893694</c:v>
                </c:pt>
                <c:pt idx="69">
                  <c:v>0.798532433893694</c:v>
                </c:pt>
                <c:pt idx="70">
                  <c:v>0.817479987183344</c:v>
                </c:pt>
                <c:pt idx="71">
                  <c:v>0.835013744135715</c:v>
                </c:pt>
                <c:pt idx="72">
                  <c:v>0.851169780824515</c:v>
                </c:pt>
                <c:pt idx="73">
                  <c:v>0.851169780824515</c:v>
                </c:pt>
                <c:pt idx="74">
                  <c:v>0.865997648478331</c:v>
                </c:pt>
                <c:pt idx="75">
                  <c:v>0.879557264962964</c:v>
                </c:pt>
                <c:pt idx="76">
                  <c:v>0.8919160406406</c:v>
                </c:pt>
                <c:pt idx="77">
                  <c:v>0.91332311692843</c:v>
                </c:pt>
                <c:pt idx="78">
                  <c:v>0.922522337651971</c:v>
                </c:pt>
                <c:pt idx="79">
                  <c:v>0.938286970155219</c:v>
                </c:pt>
                <c:pt idx="80">
                  <c:v>0.951014248576111</c:v>
                </c:pt>
                <c:pt idx="81">
                  <c:v>0.961225208463635</c:v>
                </c:pt>
                <c:pt idx="82">
                  <c:v>0.975856868773345</c:v>
                </c:pt>
                <c:pt idx="83">
                  <c:v>0.989593375032693</c:v>
                </c:pt>
                <c:pt idx="84">
                  <c:v>0.999976631763889</c:v>
                </c:pt>
                <c:pt idx="85">
                  <c:v>0.999982443391269</c:v>
                </c:pt>
                <c:pt idx="86">
                  <c:v>0.999973130711772</c:v>
                </c:pt>
                <c:pt idx="87">
                  <c:v>0.999962945524757</c:v>
                </c:pt>
                <c:pt idx="88">
                  <c:v>0.999953467765753</c:v>
                </c:pt>
                <c:pt idx="89">
                  <c:v>0.999941195812012</c:v>
                </c:pt>
                <c:pt idx="90">
                  <c:v>0.999933789411728</c:v>
                </c:pt>
                <c:pt idx="91">
                  <c:v>0.999925392751732</c:v>
                </c:pt>
                <c:pt idx="92">
                  <c:v>0.999915880249995</c:v>
                </c:pt>
                <c:pt idx="93">
                  <c:v>0.999905109635754</c:v>
                </c:pt>
                <c:pt idx="94">
                  <c:v>0.999892919821691</c:v>
                </c:pt>
                <c:pt idx="95">
                  <c:v>0.999879128494679</c:v>
                </c:pt>
                <c:pt idx="96">
                  <c:v>0.999863529389082</c:v>
                </c:pt>
                <c:pt idx="97">
                  <c:v>0.999863529389082</c:v>
                </c:pt>
                <c:pt idx="98">
                  <c:v>0.999845889201813</c:v>
                </c:pt>
                <c:pt idx="99">
                  <c:v>0.999845889201813</c:v>
                </c:pt>
                <c:pt idx="100">
                  <c:v>0.999825944103024</c:v>
                </c:pt>
                <c:pt idx="101">
                  <c:v>0.999825944103024</c:v>
                </c:pt>
                <c:pt idx="102">
                  <c:v>0.999803395790234</c:v>
                </c:pt>
                <c:pt idx="103">
                  <c:v>0.999803395790234</c:v>
                </c:pt>
                <c:pt idx="104">
                  <c:v>0.999777907026887</c:v>
                </c:pt>
                <c:pt idx="105">
                  <c:v>0.999777907026887</c:v>
                </c:pt>
                <c:pt idx="106">
                  <c:v>0.999749096598614</c:v>
                </c:pt>
                <c:pt idx="107">
                  <c:v>0.999749096598614</c:v>
                </c:pt>
                <c:pt idx="108">
                  <c:v>0.999749096598614</c:v>
                </c:pt>
                <c:pt idx="109">
                  <c:v>0.99971653361178</c:v>
                </c:pt>
                <c:pt idx="110">
                  <c:v>0.99971653361178</c:v>
                </c:pt>
                <c:pt idx="111">
                  <c:v>0.99971653361178</c:v>
                </c:pt>
                <c:pt idx="112">
                  <c:v>0.99971653361178</c:v>
                </c:pt>
                <c:pt idx="113">
                  <c:v>0.999679731049029</c:v>
                </c:pt>
                <c:pt idx="114">
                  <c:v>0.999679731049029</c:v>
                </c:pt>
                <c:pt idx="115">
                  <c:v>0.999679731049029</c:v>
                </c:pt>
                <c:pt idx="116">
                  <c:v>0.999638138485479</c:v>
                </c:pt>
                <c:pt idx="117">
                  <c:v>0.999638138485479</c:v>
                </c:pt>
                <c:pt idx="118">
                  <c:v>0.999638138485479</c:v>
                </c:pt>
                <c:pt idx="119">
                  <c:v>0.999638138485479</c:v>
                </c:pt>
                <c:pt idx="120">
                  <c:v>0.99959113385663</c:v>
                </c:pt>
                <c:pt idx="121">
                  <c:v>0.99959113385663</c:v>
                </c:pt>
                <c:pt idx="122">
                  <c:v>0.99959113385663</c:v>
                </c:pt>
                <c:pt idx="123">
                  <c:v>0.99959113385663</c:v>
                </c:pt>
                <c:pt idx="124">
                  <c:v>0.99959113385663</c:v>
                </c:pt>
                <c:pt idx="125">
                  <c:v>0.999538014154883</c:v>
                </c:pt>
                <c:pt idx="126">
                  <c:v>0.999538014154883</c:v>
                </c:pt>
                <c:pt idx="127">
                  <c:v>0.999538014154883</c:v>
                </c:pt>
                <c:pt idx="128">
                  <c:v>0.999538014154883</c:v>
                </c:pt>
                <c:pt idx="129">
                  <c:v>0.999538014154883</c:v>
                </c:pt>
                <c:pt idx="130">
                  <c:v>0.999477984915574</c:v>
                </c:pt>
                <c:pt idx="131">
                  <c:v>0.999477984915574</c:v>
                </c:pt>
                <c:pt idx="132">
                  <c:v>0.999477984915574</c:v>
                </c:pt>
                <c:pt idx="133">
                  <c:v>0.999477984915574</c:v>
                </c:pt>
                <c:pt idx="134">
                  <c:v>0.999477984915574</c:v>
                </c:pt>
                <c:pt idx="135">
                  <c:v>0.999477984915574</c:v>
                </c:pt>
                <c:pt idx="136">
                  <c:v>0.999477984915574</c:v>
                </c:pt>
                <c:pt idx="137">
                  <c:v>0.999410148335306</c:v>
                </c:pt>
                <c:pt idx="138">
                  <c:v>0.999410148335306</c:v>
                </c:pt>
                <c:pt idx="139">
                  <c:v>0.999410148335306</c:v>
                </c:pt>
                <c:pt idx="140">
                  <c:v>0.999410148335306</c:v>
                </c:pt>
                <c:pt idx="141">
                  <c:v>0.999410148335306</c:v>
                </c:pt>
                <c:pt idx="142">
                  <c:v>0.999410148335306</c:v>
                </c:pt>
                <c:pt idx="143">
                  <c:v>0.999333489844943</c:v>
                </c:pt>
                <c:pt idx="144">
                  <c:v>0.999333489844943</c:v>
                </c:pt>
                <c:pt idx="145">
                  <c:v>0.999333489844943</c:v>
                </c:pt>
                <c:pt idx="146">
                  <c:v>0.999333489844943</c:v>
                </c:pt>
                <c:pt idx="147">
                  <c:v>0.999333489844943</c:v>
                </c:pt>
                <c:pt idx="148">
                  <c:v>0.999333489844943</c:v>
                </c:pt>
                <c:pt idx="149">
                  <c:v>0.999333489844943</c:v>
                </c:pt>
                <c:pt idx="150">
                  <c:v>0.999333489844943</c:v>
                </c:pt>
                <c:pt idx="151">
                  <c:v>0.999246862936562</c:v>
                </c:pt>
                <c:pt idx="152">
                  <c:v>0.999246862936562</c:v>
                </c:pt>
                <c:pt idx="153">
                  <c:v>0.999246862936562</c:v>
                </c:pt>
                <c:pt idx="154">
                  <c:v>0.999246862936562</c:v>
                </c:pt>
                <c:pt idx="155">
                  <c:v>0.999246862936562</c:v>
                </c:pt>
                <c:pt idx="156">
                  <c:v>0.999246862936562</c:v>
                </c:pt>
                <c:pt idx="157">
                  <c:v>0.999246862936562</c:v>
                </c:pt>
                <c:pt idx="158">
                  <c:v>0.999246862936562</c:v>
                </c:pt>
                <c:pt idx="159">
                  <c:v>0.999246862936562</c:v>
                </c:pt>
                <c:pt idx="160">
                  <c:v>0.999148972017548</c:v>
                </c:pt>
                <c:pt idx="161">
                  <c:v>0.999148972017548</c:v>
                </c:pt>
                <c:pt idx="162">
                  <c:v>0.999148972017548</c:v>
                </c:pt>
                <c:pt idx="163">
                  <c:v>0.999148972017548</c:v>
                </c:pt>
                <c:pt idx="164">
                  <c:v>0.999148972017548</c:v>
                </c:pt>
                <c:pt idx="165">
                  <c:v>0.999148972017548</c:v>
                </c:pt>
                <c:pt idx="166">
                  <c:v>0.999148972017548</c:v>
                </c:pt>
                <c:pt idx="167">
                  <c:v>0.999148972017548</c:v>
                </c:pt>
                <c:pt idx="168">
                  <c:v>0.999148972017548</c:v>
                </c:pt>
                <c:pt idx="169">
                  <c:v>0.999038353035617</c:v>
                </c:pt>
                <c:pt idx="170">
                  <c:v>0.999038353035617</c:v>
                </c:pt>
                <c:pt idx="171">
                  <c:v>0.999038353035617</c:v>
                </c:pt>
                <c:pt idx="172">
                  <c:v>0.999038353035617</c:v>
                </c:pt>
                <c:pt idx="173">
                  <c:v>0.999038353035617</c:v>
                </c:pt>
                <c:pt idx="174">
                  <c:v>0.999038353035617</c:v>
                </c:pt>
                <c:pt idx="175">
                  <c:v>0.999038353035617</c:v>
                </c:pt>
                <c:pt idx="176">
                  <c:v>0.999038353035617</c:v>
                </c:pt>
                <c:pt idx="177">
                  <c:v>0.999038353035617</c:v>
                </c:pt>
                <c:pt idx="178">
                  <c:v>0.999038353035617</c:v>
                </c:pt>
                <c:pt idx="179">
                  <c:v>0.999038353035617</c:v>
                </c:pt>
                <c:pt idx="180">
                  <c:v>0.999038353035617</c:v>
                </c:pt>
                <c:pt idx="181">
                  <c:v>0.998913351585273</c:v>
                </c:pt>
                <c:pt idx="182">
                  <c:v>0.998913351585273</c:v>
                </c:pt>
                <c:pt idx="183">
                  <c:v>0.998913351585273</c:v>
                </c:pt>
                <c:pt idx="184">
                  <c:v>0.998913351585273</c:v>
                </c:pt>
                <c:pt idx="185">
                  <c:v>0.998913351585273</c:v>
                </c:pt>
                <c:pt idx="186">
                  <c:v>0.998913351585273</c:v>
                </c:pt>
                <c:pt idx="187">
                  <c:v>0.998913351585273</c:v>
                </c:pt>
                <c:pt idx="188">
                  <c:v>0.998913351585273</c:v>
                </c:pt>
                <c:pt idx="189">
                  <c:v>0.998913351585273</c:v>
                </c:pt>
                <c:pt idx="190">
                  <c:v>0.998913351585273</c:v>
                </c:pt>
                <c:pt idx="191">
                  <c:v>0.998913351585273</c:v>
                </c:pt>
                <c:pt idx="192">
                  <c:v>0.998913351585273</c:v>
                </c:pt>
                <c:pt idx="193">
                  <c:v>0.998772098168676</c:v>
                </c:pt>
                <c:pt idx="194">
                  <c:v>0.998772098168676</c:v>
                </c:pt>
                <c:pt idx="195">
                  <c:v>0.998772098168676</c:v>
                </c:pt>
                <c:pt idx="196">
                  <c:v>0.998772098168676</c:v>
                </c:pt>
                <c:pt idx="197">
                  <c:v>0.998772098168676</c:v>
                </c:pt>
                <c:pt idx="198">
                  <c:v>0.998772098168676</c:v>
                </c:pt>
                <c:pt idx="199">
                  <c:v>0.998772098168676</c:v>
                </c:pt>
                <c:pt idx="200">
                  <c:v>0.998772098168676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titrate!$R$16</c:f>
              <c:strCache>
                <c:ptCount val="1"/>
                <c:pt idx="0">
                  <c:v>a2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titrate!$R$17:$R$217</c:f>
              <c:numCache>
                <c:formatCode>General</c:formatCode>
                <c:ptCount val="201"/>
                <c:pt idx="0">
                  <c:v>9.999999999999E-14</c:v>
                </c:pt>
                <c:pt idx="1">
                  <c:v>9.999999999999E-14</c:v>
                </c:pt>
                <c:pt idx="2">
                  <c:v>1.270087023488E-13</c:v>
                </c:pt>
                <c:pt idx="3">
                  <c:v>1.61205405606461E-13</c:v>
                </c:pt>
                <c:pt idx="4">
                  <c:v>2.04458374512534E-13</c:v>
                </c:pt>
                <c:pt idx="5">
                  <c:v>2.59103070790031E-13</c:v>
                </c:pt>
                <c:pt idx="6">
                  <c:v>3.2805160879148E-13</c:v>
                </c:pt>
                <c:pt idx="7">
                  <c:v>4.14924989245589E-13</c:v>
                </c:pt>
                <c:pt idx="8">
                  <c:v>5.24211779702143E-13</c:v>
                </c:pt>
                <c:pt idx="9">
                  <c:v>6.61457112977878E-13</c:v>
                </c:pt>
                <c:pt idx="10">
                  <c:v>8.33485940366544E-13</c:v>
                </c:pt>
                <c:pt idx="11">
                  <c:v>1.04866434919083E-12</c:v>
                </c:pt>
                <c:pt idx="12">
                  <c:v>1.04866434919083E-12</c:v>
                </c:pt>
                <c:pt idx="13">
                  <c:v>1.31720237747104E-12</c:v>
                </c:pt>
                <c:pt idx="14">
                  <c:v>1.65150108190427E-12</c:v>
                </c:pt>
                <c:pt idx="15">
                  <c:v>1.65150108190427E-12</c:v>
                </c:pt>
                <c:pt idx="16">
                  <c:v>2.06654560788487E-12</c:v>
                </c:pt>
                <c:pt idx="17">
                  <c:v>2.58034467578144E-12</c:v>
                </c:pt>
                <c:pt idx="18">
                  <c:v>2.58034467578144E-12</c:v>
                </c:pt>
                <c:pt idx="19">
                  <c:v>3.21441529298904E-12</c:v>
                </c:pt>
                <c:pt idx="20">
                  <c:v>3.21441529298904E-12</c:v>
                </c:pt>
                <c:pt idx="21">
                  <c:v>3.99430975370151E-12</c:v>
                </c:pt>
                <c:pt idx="22">
                  <c:v>3.99430975370151E-12</c:v>
                </c:pt>
                <c:pt idx="23">
                  <c:v>4.95018030758301E-12</c:v>
                </c:pt>
                <c:pt idx="24">
                  <c:v>4.95018030758301E-12</c:v>
                </c:pt>
                <c:pt idx="25">
                  <c:v>6.11737555704241E-12</c:v>
                </c:pt>
                <c:pt idx="26">
                  <c:v>6.11737555704241E-12</c:v>
                </c:pt>
                <c:pt idx="27">
                  <c:v>7.53706203840742E-12</c:v>
                </c:pt>
                <c:pt idx="28">
                  <c:v>7.53706203840742E-12</c:v>
                </c:pt>
                <c:pt idx="29">
                  <c:v>9.25686493803712E-12</c:v>
                </c:pt>
                <c:pt idx="30">
                  <c:v>9.25686493803712E-12</c:v>
                </c:pt>
                <c:pt idx="31">
                  <c:v>9.25686493803712E-12</c:v>
                </c:pt>
                <c:pt idx="32">
                  <c:v>1.13315238360741E-11</c:v>
                </c:pt>
                <c:pt idx="33">
                  <c:v>1.13315238360741E-11</c:v>
                </c:pt>
                <c:pt idx="34">
                  <c:v>1.38235629881939E-11</c:v>
                </c:pt>
                <c:pt idx="35">
                  <c:v>1.38235629881939E-11</c:v>
                </c:pt>
                <c:pt idx="36">
                  <c:v>1.38235629881939E-11</c:v>
                </c:pt>
                <c:pt idx="37">
                  <c:v>1.68039809845541E-11</c:v>
                </c:pt>
                <c:pt idx="38">
                  <c:v>1.68039809845541E-11</c:v>
                </c:pt>
                <c:pt idx="39">
                  <c:v>2.0352971446979E-11</c:v>
                </c:pt>
                <c:pt idx="40">
                  <c:v>2.0352971446979E-11</c:v>
                </c:pt>
                <c:pt idx="41">
                  <c:v>2.0352971446979E-11</c:v>
                </c:pt>
                <c:pt idx="42">
                  <c:v>2.45606942537254E-11</c:v>
                </c:pt>
                <c:pt idx="43">
                  <c:v>2.45606942537254E-11</c:v>
                </c:pt>
                <c:pt idx="44">
                  <c:v>2.95281249064536E-11</c:v>
                </c:pt>
                <c:pt idx="45">
                  <c:v>2.95281249064536E-11</c:v>
                </c:pt>
                <c:pt idx="46">
                  <c:v>2.95281249064536E-11</c:v>
                </c:pt>
                <c:pt idx="47">
                  <c:v>3.53680172515153E-11</c:v>
                </c:pt>
                <c:pt idx="48">
                  <c:v>3.53680172515153E-11</c:v>
                </c:pt>
                <c:pt idx="49">
                  <c:v>4.22060210506443E-11</c:v>
                </c:pt>
                <c:pt idx="50">
                  <c:v>4.22060210506443E-11</c:v>
                </c:pt>
                <c:pt idx="51">
                  <c:v>4.22060210506443E-11</c:v>
                </c:pt>
                <c:pt idx="52">
                  <c:v>5.01820002802966E-11</c:v>
                </c:pt>
                <c:pt idx="53">
                  <c:v>5.01820002802966E-11</c:v>
                </c:pt>
                <c:pt idx="54">
                  <c:v>5.9451600275289E-11</c:v>
                </c:pt>
                <c:pt idx="55">
                  <c:v>5.9451600275289E-11</c:v>
                </c:pt>
                <c:pt idx="56">
                  <c:v>5.9451600275289E-11</c:v>
                </c:pt>
                <c:pt idx="57">
                  <c:v>7.01881120715268E-11</c:v>
                </c:pt>
                <c:pt idx="58">
                  <c:v>7.01881120715268E-11</c:v>
                </c:pt>
                <c:pt idx="59">
                  <c:v>8.25846810713205E-11</c:v>
                </c:pt>
                <c:pt idx="60">
                  <c:v>8.25846810713205E-11</c:v>
                </c:pt>
                <c:pt idx="61">
                  <c:v>9.68569052527213E-11</c:v>
                </c:pt>
                <c:pt idx="62">
                  <c:v>9.68569052527213E-11</c:v>
                </c:pt>
                <c:pt idx="63">
                  <c:v>1.13245866490267E-10</c:v>
                </c:pt>
                <c:pt idx="64">
                  <c:v>1.13245866490267E-10</c:v>
                </c:pt>
                <c:pt idx="65">
                  <c:v>1.32021638024154E-10</c:v>
                </c:pt>
                <c:pt idx="66">
                  <c:v>1.32021638024154E-10</c:v>
                </c:pt>
                <c:pt idx="67">
                  <c:v>1.53487312410063E-10</c:v>
                </c:pt>
                <c:pt idx="68">
                  <c:v>1.77983597857008E-10</c:v>
                </c:pt>
                <c:pt idx="69">
                  <c:v>1.77983597857008E-10</c:v>
                </c:pt>
                <c:pt idx="70">
                  <c:v>2.05894036912713E-10</c:v>
                </c:pt>
                <c:pt idx="71">
                  <c:v>2.3765090996722E-10</c:v>
                </c:pt>
                <c:pt idx="72">
                  <c:v>2.73741896857671E-10</c:v>
                </c:pt>
                <c:pt idx="73">
                  <c:v>2.73741896857671E-10</c:v>
                </c:pt>
                <c:pt idx="74">
                  <c:v>3.14717582755337E-10</c:v>
                </c:pt>
                <c:pt idx="75">
                  <c:v>3.6119990930142E-10</c:v>
                </c:pt>
                <c:pt idx="76">
                  <c:v>4.13891688502585E-10</c:v>
                </c:pt>
                <c:pt idx="77">
                  <c:v>5.41184833798445E-10</c:v>
                </c:pt>
                <c:pt idx="78">
                  <c:v>6.17699537799157E-10</c:v>
                </c:pt>
                <c:pt idx="79">
                  <c:v>8.02221888544762E-10</c:v>
                </c:pt>
                <c:pt idx="80">
                  <c:v>1.03825560055514E-9</c:v>
                </c:pt>
                <c:pt idx="81">
                  <c:v>1.33998780828664E-9</c:v>
                </c:pt>
                <c:pt idx="82">
                  <c:v>2.21808758823492E-9</c:v>
                </c:pt>
                <c:pt idx="83">
                  <c:v>5.29180552537812E-9</c:v>
                </c:pt>
                <c:pt idx="84">
                  <c:v>2.72381169021967E-6</c:v>
                </c:pt>
                <c:pt idx="85">
                  <c:v>1.33416468582387E-5</c:v>
                </c:pt>
                <c:pt idx="86">
                  <c:v>2.4581109866909E-5</c:v>
                </c:pt>
                <c:pt idx="87">
                  <c:v>3.54678382516414E-5</c:v>
                </c:pt>
                <c:pt idx="88">
                  <c:v>4.52886150022576E-5</c:v>
                </c:pt>
                <c:pt idx="89">
                  <c:v>5.78285291228664E-5</c:v>
                </c:pt>
                <c:pt idx="90">
                  <c:v>6.53458704785472E-5</c:v>
                </c:pt>
                <c:pt idx="91">
                  <c:v>7.38403453162376E-5</c:v>
                </c:pt>
                <c:pt idx="92">
                  <c:v>8.34389452859149E-5</c:v>
                </c:pt>
                <c:pt idx="93">
                  <c:v>9.42851607763668E-5</c:v>
                </c:pt>
                <c:pt idx="94">
                  <c:v>0.000106541122895913</c:v>
                </c:pt>
                <c:pt idx="95">
                  <c:v>0.000120390023115078</c:v>
                </c:pt>
                <c:pt idx="96">
                  <c:v>0.000136038846446344</c:v>
                </c:pt>
                <c:pt idx="97">
                  <c:v>0.000136038846446344</c:v>
                </c:pt>
                <c:pt idx="98">
                  <c:v>0.000153721458638614</c:v>
                </c:pt>
                <c:pt idx="99">
                  <c:v>0.000153721458638614</c:v>
                </c:pt>
                <c:pt idx="100">
                  <c:v>0.000173702093047893</c:v>
                </c:pt>
                <c:pt idx="101">
                  <c:v>0.000173702093047893</c:v>
                </c:pt>
                <c:pt idx="102">
                  <c:v>0.000196279288681779</c:v>
                </c:pt>
                <c:pt idx="103">
                  <c:v>0.000196279288681779</c:v>
                </c:pt>
                <c:pt idx="104">
                  <c:v>0.000221790337482428</c:v>
                </c:pt>
                <c:pt idx="105">
                  <c:v>0.000221790337482428</c:v>
                </c:pt>
                <c:pt idx="106">
                  <c:v>0.000250616306298211</c:v>
                </c:pt>
                <c:pt idx="107">
                  <c:v>0.000250616306298211</c:v>
                </c:pt>
                <c:pt idx="108">
                  <c:v>0.000250616306298211</c:v>
                </c:pt>
                <c:pt idx="109">
                  <c:v>0.000283187707294651</c:v>
                </c:pt>
                <c:pt idx="110">
                  <c:v>0.000283187707294651</c:v>
                </c:pt>
                <c:pt idx="111">
                  <c:v>0.000283187707294651</c:v>
                </c:pt>
                <c:pt idx="112">
                  <c:v>0.000283187707294651</c:v>
                </c:pt>
                <c:pt idx="113">
                  <c:v>0.000319990899877216</c:v>
                </c:pt>
                <c:pt idx="114">
                  <c:v>0.000319990899877216</c:v>
                </c:pt>
                <c:pt idx="115">
                  <c:v>0.000319990899877216</c:v>
                </c:pt>
                <c:pt idx="116">
                  <c:v>0.000361575317658611</c:v>
                </c:pt>
                <c:pt idx="117">
                  <c:v>0.000361575317658611</c:v>
                </c:pt>
                <c:pt idx="118">
                  <c:v>0.000361575317658611</c:v>
                </c:pt>
                <c:pt idx="119">
                  <c:v>0.000361575317658611</c:v>
                </c:pt>
                <c:pt idx="120">
                  <c:v>0.00040856162572925</c:v>
                </c:pt>
                <c:pt idx="121">
                  <c:v>0.00040856162572925</c:v>
                </c:pt>
                <c:pt idx="122">
                  <c:v>0.00040856162572925</c:v>
                </c:pt>
                <c:pt idx="123">
                  <c:v>0.00040856162572925</c:v>
                </c:pt>
                <c:pt idx="124">
                  <c:v>0.00040856162572925</c:v>
                </c:pt>
                <c:pt idx="125">
                  <c:v>0.000461650926619964</c:v>
                </c:pt>
                <c:pt idx="126">
                  <c:v>0.000461650926619964</c:v>
                </c:pt>
                <c:pt idx="127">
                  <c:v>0.000461650926619964</c:v>
                </c:pt>
                <c:pt idx="128">
                  <c:v>0.000461650926619964</c:v>
                </c:pt>
                <c:pt idx="129">
                  <c:v>0.000461650926619964</c:v>
                </c:pt>
                <c:pt idx="130">
                  <c:v>0.000521635148030069</c:v>
                </c:pt>
                <c:pt idx="131">
                  <c:v>0.000521635148030069</c:v>
                </c:pt>
                <c:pt idx="132">
                  <c:v>0.000521635148030069</c:v>
                </c:pt>
                <c:pt idx="133">
                  <c:v>0.000521635148030069</c:v>
                </c:pt>
                <c:pt idx="134">
                  <c:v>0.000521635148030069</c:v>
                </c:pt>
                <c:pt idx="135">
                  <c:v>0.000521635148030069</c:v>
                </c:pt>
                <c:pt idx="136">
                  <c:v>0.000521635148030069</c:v>
                </c:pt>
                <c:pt idx="137">
                  <c:v>0.000589408761791383</c:v>
                </c:pt>
                <c:pt idx="138">
                  <c:v>0.000589408761791383</c:v>
                </c:pt>
                <c:pt idx="139">
                  <c:v>0.000589408761791383</c:v>
                </c:pt>
                <c:pt idx="140">
                  <c:v>0.000589408761791383</c:v>
                </c:pt>
                <c:pt idx="141">
                  <c:v>0.000589408761791383</c:v>
                </c:pt>
                <c:pt idx="142">
                  <c:v>0.000589408761791383</c:v>
                </c:pt>
                <c:pt idx="143">
                  <c:v>0.000665982001817886</c:v>
                </c:pt>
                <c:pt idx="144">
                  <c:v>0.000665982001817886</c:v>
                </c:pt>
                <c:pt idx="145">
                  <c:v>0.000665982001817886</c:v>
                </c:pt>
                <c:pt idx="146">
                  <c:v>0.000665982001817886</c:v>
                </c:pt>
                <c:pt idx="147">
                  <c:v>0.000665982001817886</c:v>
                </c:pt>
                <c:pt idx="148">
                  <c:v>0.000665982001817886</c:v>
                </c:pt>
                <c:pt idx="149">
                  <c:v>0.000665982001817886</c:v>
                </c:pt>
                <c:pt idx="150">
                  <c:v>0.000665982001817886</c:v>
                </c:pt>
                <c:pt idx="151">
                  <c:v>0.000752495769127362</c:v>
                </c:pt>
                <c:pt idx="152">
                  <c:v>0.000752495769127362</c:v>
                </c:pt>
                <c:pt idx="153">
                  <c:v>0.000752495769127362</c:v>
                </c:pt>
                <c:pt idx="154">
                  <c:v>0.000752495769127362</c:v>
                </c:pt>
                <c:pt idx="155">
                  <c:v>0.000752495769127362</c:v>
                </c:pt>
                <c:pt idx="156">
                  <c:v>0.000752495769127362</c:v>
                </c:pt>
                <c:pt idx="157">
                  <c:v>0.000752495769127362</c:v>
                </c:pt>
                <c:pt idx="158">
                  <c:v>0.000752495769127362</c:v>
                </c:pt>
                <c:pt idx="159">
                  <c:v>0.000752495769127362</c:v>
                </c:pt>
                <c:pt idx="160">
                  <c:v>0.00085023843459417</c:v>
                </c:pt>
                <c:pt idx="161">
                  <c:v>0.00085023843459417</c:v>
                </c:pt>
                <c:pt idx="162">
                  <c:v>0.00085023843459417</c:v>
                </c:pt>
                <c:pt idx="163">
                  <c:v>0.00085023843459417</c:v>
                </c:pt>
                <c:pt idx="164">
                  <c:v>0.00085023843459417</c:v>
                </c:pt>
                <c:pt idx="165">
                  <c:v>0.00085023843459417</c:v>
                </c:pt>
                <c:pt idx="166">
                  <c:v>0.00085023843459417</c:v>
                </c:pt>
                <c:pt idx="167">
                  <c:v>0.00085023843459417</c:v>
                </c:pt>
                <c:pt idx="168">
                  <c:v>0.00085023843459417</c:v>
                </c:pt>
                <c:pt idx="169">
                  <c:v>0.000960664775079827</c:v>
                </c:pt>
                <c:pt idx="170">
                  <c:v>0.000960664775079827</c:v>
                </c:pt>
                <c:pt idx="171">
                  <c:v>0.000960664775079827</c:v>
                </c:pt>
                <c:pt idx="172">
                  <c:v>0.000960664775079827</c:v>
                </c:pt>
                <c:pt idx="173">
                  <c:v>0.000960664775079827</c:v>
                </c:pt>
                <c:pt idx="174">
                  <c:v>0.000960664775079827</c:v>
                </c:pt>
                <c:pt idx="175">
                  <c:v>0.000960664775079827</c:v>
                </c:pt>
                <c:pt idx="176">
                  <c:v>0.000960664775079827</c:v>
                </c:pt>
                <c:pt idx="177">
                  <c:v>0.000960664775079827</c:v>
                </c:pt>
                <c:pt idx="178">
                  <c:v>0.000960664775079827</c:v>
                </c:pt>
                <c:pt idx="179">
                  <c:v>0.000960664775079827</c:v>
                </c:pt>
                <c:pt idx="180">
                  <c:v>0.000960664775079827</c:v>
                </c:pt>
                <c:pt idx="181">
                  <c:v>0.00108541730615948</c:v>
                </c:pt>
                <c:pt idx="182">
                  <c:v>0.00108541730615948</c:v>
                </c:pt>
                <c:pt idx="183">
                  <c:v>0.00108541730615948</c:v>
                </c:pt>
                <c:pt idx="184">
                  <c:v>0.00108541730615948</c:v>
                </c:pt>
                <c:pt idx="185">
                  <c:v>0.00108541730615948</c:v>
                </c:pt>
                <c:pt idx="186">
                  <c:v>0.00108541730615948</c:v>
                </c:pt>
                <c:pt idx="187">
                  <c:v>0.00108541730615948</c:v>
                </c:pt>
                <c:pt idx="188">
                  <c:v>0.00108541730615948</c:v>
                </c:pt>
                <c:pt idx="189">
                  <c:v>0.00108541730615948</c:v>
                </c:pt>
                <c:pt idx="190">
                  <c:v>0.00108541730615948</c:v>
                </c:pt>
                <c:pt idx="191">
                  <c:v>0.00108541730615948</c:v>
                </c:pt>
                <c:pt idx="192">
                  <c:v>0.00108541730615948</c:v>
                </c:pt>
                <c:pt idx="193">
                  <c:v>0.00122635030497057</c:v>
                </c:pt>
                <c:pt idx="194">
                  <c:v>0.00122635030497057</c:v>
                </c:pt>
                <c:pt idx="195">
                  <c:v>0.00122635030497057</c:v>
                </c:pt>
                <c:pt idx="196">
                  <c:v>0.00122635030497057</c:v>
                </c:pt>
                <c:pt idx="197">
                  <c:v>0.00122635030497057</c:v>
                </c:pt>
                <c:pt idx="198">
                  <c:v>0.00122635030497057</c:v>
                </c:pt>
                <c:pt idx="199">
                  <c:v>0.00122635030497057</c:v>
                </c:pt>
                <c:pt idx="200">
                  <c:v>0.00122635030497057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titrate!$S$16</c:f>
              <c:strCache>
                <c:ptCount val="1"/>
                <c:pt idx="0">
                  <c:v>a3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titrate!$M$17:$M$217</c:f>
              <c:numCache>
                <c:formatCode>General</c:formatCode>
                <c:ptCount val="201"/>
                <c:pt idx="0">
                  <c:v>0.0</c:v>
                </c:pt>
                <c:pt idx="1">
                  <c:v>0.15</c:v>
                </c:pt>
                <c:pt idx="2">
                  <c:v>0.3</c:v>
                </c:pt>
                <c:pt idx="3">
                  <c:v>0.45</c:v>
                </c:pt>
                <c:pt idx="4">
                  <c:v>0.6</c:v>
                </c:pt>
                <c:pt idx="5">
                  <c:v>0.75</c:v>
                </c:pt>
                <c:pt idx="6">
                  <c:v>0.9</c:v>
                </c:pt>
                <c:pt idx="7">
                  <c:v>1.05</c:v>
                </c:pt>
                <c:pt idx="8">
                  <c:v>1.2</c:v>
                </c:pt>
                <c:pt idx="9">
                  <c:v>1.35</c:v>
                </c:pt>
                <c:pt idx="10">
                  <c:v>1.5</c:v>
                </c:pt>
                <c:pt idx="11">
                  <c:v>1.65</c:v>
                </c:pt>
                <c:pt idx="12">
                  <c:v>1.8</c:v>
                </c:pt>
                <c:pt idx="13">
                  <c:v>1.95</c:v>
                </c:pt>
                <c:pt idx="14">
                  <c:v>2.1</c:v>
                </c:pt>
                <c:pt idx="15">
                  <c:v>2.25</c:v>
                </c:pt>
                <c:pt idx="16">
                  <c:v>2.4</c:v>
                </c:pt>
                <c:pt idx="17">
                  <c:v>2.55</c:v>
                </c:pt>
                <c:pt idx="18">
                  <c:v>2.7</c:v>
                </c:pt>
                <c:pt idx="19">
                  <c:v>2.85</c:v>
                </c:pt>
                <c:pt idx="20">
                  <c:v>3.0</c:v>
                </c:pt>
                <c:pt idx="21">
                  <c:v>3.15</c:v>
                </c:pt>
                <c:pt idx="22">
                  <c:v>3.3</c:v>
                </c:pt>
                <c:pt idx="23">
                  <c:v>3.45</c:v>
                </c:pt>
                <c:pt idx="24">
                  <c:v>3.6</c:v>
                </c:pt>
                <c:pt idx="25">
                  <c:v>3.75</c:v>
                </c:pt>
                <c:pt idx="26">
                  <c:v>3.9</c:v>
                </c:pt>
                <c:pt idx="27">
                  <c:v>4.05</c:v>
                </c:pt>
                <c:pt idx="28">
                  <c:v>4.2</c:v>
                </c:pt>
                <c:pt idx="29">
                  <c:v>4.35</c:v>
                </c:pt>
                <c:pt idx="30">
                  <c:v>4.5</c:v>
                </c:pt>
                <c:pt idx="31">
                  <c:v>4.649999999999999</c:v>
                </c:pt>
                <c:pt idx="32">
                  <c:v>4.8</c:v>
                </c:pt>
                <c:pt idx="33">
                  <c:v>4.95</c:v>
                </c:pt>
                <c:pt idx="34">
                  <c:v>5.1</c:v>
                </c:pt>
                <c:pt idx="35">
                  <c:v>5.25</c:v>
                </c:pt>
                <c:pt idx="36">
                  <c:v>5.399999999999999</c:v>
                </c:pt>
                <c:pt idx="37">
                  <c:v>5.55</c:v>
                </c:pt>
                <c:pt idx="38">
                  <c:v>5.7</c:v>
                </c:pt>
                <c:pt idx="39">
                  <c:v>5.85</c:v>
                </c:pt>
                <c:pt idx="40">
                  <c:v>6.0</c:v>
                </c:pt>
                <c:pt idx="41">
                  <c:v>6.149999999999999</c:v>
                </c:pt>
                <c:pt idx="42">
                  <c:v>6.3</c:v>
                </c:pt>
                <c:pt idx="43">
                  <c:v>6.45</c:v>
                </c:pt>
                <c:pt idx="44">
                  <c:v>6.6</c:v>
                </c:pt>
                <c:pt idx="45">
                  <c:v>6.75</c:v>
                </c:pt>
                <c:pt idx="46">
                  <c:v>6.899999999999999</c:v>
                </c:pt>
                <c:pt idx="47">
                  <c:v>7.05</c:v>
                </c:pt>
                <c:pt idx="48">
                  <c:v>7.199999999999999</c:v>
                </c:pt>
                <c:pt idx="49">
                  <c:v>7.35</c:v>
                </c:pt>
                <c:pt idx="50">
                  <c:v>7.5</c:v>
                </c:pt>
                <c:pt idx="51">
                  <c:v>7.649999999999999</c:v>
                </c:pt>
                <c:pt idx="52">
                  <c:v>7.8</c:v>
                </c:pt>
                <c:pt idx="53">
                  <c:v>7.95</c:v>
                </c:pt>
                <c:pt idx="54">
                  <c:v>8.1</c:v>
                </c:pt>
                <c:pt idx="55">
                  <c:v>8.25</c:v>
                </c:pt>
                <c:pt idx="56">
                  <c:v>8.4</c:v>
                </c:pt>
                <c:pt idx="57">
                  <c:v>8.549999999999998</c:v>
                </c:pt>
                <c:pt idx="58">
                  <c:v>8.7</c:v>
                </c:pt>
                <c:pt idx="59">
                  <c:v>8.85</c:v>
                </c:pt>
                <c:pt idx="60">
                  <c:v>9.0</c:v>
                </c:pt>
                <c:pt idx="61">
                  <c:v>9.15</c:v>
                </c:pt>
                <c:pt idx="62">
                  <c:v>9.299999999999998</c:v>
                </c:pt>
                <c:pt idx="63">
                  <c:v>9.45</c:v>
                </c:pt>
                <c:pt idx="64">
                  <c:v>9.6</c:v>
                </c:pt>
                <c:pt idx="65">
                  <c:v>9.75</c:v>
                </c:pt>
                <c:pt idx="66">
                  <c:v>9.9</c:v>
                </c:pt>
                <c:pt idx="67">
                  <c:v>10.05</c:v>
                </c:pt>
                <c:pt idx="68">
                  <c:v>10.2</c:v>
                </c:pt>
                <c:pt idx="69">
                  <c:v>10.35</c:v>
                </c:pt>
                <c:pt idx="70">
                  <c:v>10.5</c:v>
                </c:pt>
                <c:pt idx="71">
                  <c:v>10.65</c:v>
                </c:pt>
                <c:pt idx="72">
                  <c:v>10.8</c:v>
                </c:pt>
                <c:pt idx="73">
                  <c:v>10.95</c:v>
                </c:pt>
                <c:pt idx="74">
                  <c:v>11.1</c:v>
                </c:pt>
                <c:pt idx="75">
                  <c:v>11.25</c:v>
                </c:pt>
                <c:pt idx="76">
                  <c:v>11.4</c:v>
                </c:pt>
                <c:pt idx="77">
                  <c:v>11.55</c:v>
                </c:pt>
                <c:pt idx="78">
                  <c:v>11.7</c:v>
                </c:pt>
                <c:pt idx="79">
                  <c:v>11.85</c:v>
                </c:pt>
                <c:pt idx="80">
                  <c:v>12.0</c:v>
                </c:pt>
                <c:pt idx="81">
                  <c:v>12.15</c:v>
                </c:pt>
                <c:pt idx="82">
                  <c:v>12.3</c:v>
                </c:pt>
                <c:pt idx="83">
                  <c:v>12.45</c:v>
                </c:pt>
                <c:pt idx="84">
                  <c:v>12.6</c:v>
                </c:pt>
                <c:pt idx="85">
                  <c:v>12.75</c:v>
                </c:pt>
                <c:pt idx="86">
                  <c:v>12.9</c:v>
                </c:pt>
                <c:pt idx="87">
                  <c:v>13.05</c:v>
                </c:pt>
                <c:pt idx="88">
                  <c:v>13.2</c:v>
                </c:pt>
                <c:pt idx="89">
                  <c:v>13.35</c:v>
                </c:pt>
                <c:pt idx="90">
                  <c:v>13.5</c:v>
                </c:pt>
                <c:pt idx="91">
                  <c:v>13.65</c:v>
                </c:pt>
                <c:pt idx="92">
                  <c:v>13.8</c:v>
                </c:pt>
                <c:pt idx="93">
                  <c:v>13.95</c:v>
                </c:pt>
                <c:pt idx="94">
                  <c:v>14.1</c:v>
                </c:pt>
                <c:pt idx="95">
                  <c:v>14.25</c:v>
                </c:pt>
                <c:pt idx="96">
                  <c:v>14.4</c:v>
                </c:pt>
                <c:pt idx="97">
                  <c:v>14.55</c:v>
                </c:pt>
                <c:pt idx="98">
                  <c:v>14.7</c:v>
                </c:pt>
                <c:pt idx="99">
                  <c:v>14.85</c:v>
                </c:pt>
                <c:pt idx="100">
                  <c:v>15.0</c:v>
                </c:pt>
                <c:pt idx="101">
                  <c:v>15.15</c:v>
                </c:pt>
                <c:pt idx="102">
                  <c:v>15.3</c:v>
                </c:pt>
                <c:pt idx="103">
                  <c:v>15.45</c:v>
                </c:pt>
                <c:pt idx="104">
                  <c:v>15.6</c:v>
                </c:pt>
                <c:pt idx="105">
                  <c:v>15.75</c:v>
                </c:pt>
                <c:pt idx="106">
                  <c:v>15.9</c:v>
                </c:pt>
                <c:pt idx="107">
                  <c:v>16.05</c:v>
                </c:pt>
                <c:pt idx="108">
                  <c:v>16.2</c:v>
                </c:pt>
                <c:pt idx="109">
                  <c:v>16.35</c:v>
                </c:pt>
                <c:pt idx="110">
                  <c:v>16.5</c:v>
                </c:pt>
                <c:pt idx="111">
                  <c:v>16.65</c:v>
                </c:pt>
                <c:pt idx="112">
                  <c:v>16.8</c:v>
                </c:pt>
                <c:pt idx="113">
                  <c:v>16.95</c:v>
                </c:pt>
                <c:pt idx="114">
                  <c:v>17.1</c:v>
                </c:pt>
                <c:pt idx="115">
                  <c:v>17.25</c:v>
                </c:pt>
                <c:pt idx="116">
                  <c:v>17.4</c:v>
                </c:pt>
                <c:pt idx="117">
                  <c:v>17.55</c:v>
                </c:pt>
                <c:pt idx="118">
                  <c:v>17.7</c:v>
                </c:pt>
                <c:pt idx="119">
                  <c:v>17.85</c:v>
                </c:pt>
                <c:pt idx="120">
                  <c:v>18.0</c:v>
                </c:pt>
                <c:pt idx="121">
                  <c:v>18.15</c:v>
                </c:pt>
                <c:pt idx="122">
                  <c:v>18.3</c:v>
                </c:pt>
                <c:pt idx="123">
                  <c:v>18.45</c:v>
                </c:pt>
                <c:pt idx="124">
                  <c:v>18.6</c:v>
                </c:pt>
                <c:pt idx="125">
                  <c:v>18.75</c:v>
                </c:pt>
                <c:pt idx="126">
                  <c:v>18.9</c:v>
                </c:pt>
                <c:pt idx="127">
                  <c:v>19.05</c:v>
                </c:pt>
                <c:pt idx="128">
                  <c:v>19.2</c:v>
                </c:pt>
                <c:pt idx="129">
                  <c:v>19.35</c:v>
                </c:pt>
                <c:pt idx="130">
                  <c:v>19.5</c:v>
                </c:pt>
                <c:pt idx="131">
                  <c:v>19.65</c:v>
                </c:pt>
                <c:pt idx="132">
                  <c:v>19.8</c:v>
                </c:pt>
                <c:pt idx="133">
                  <c:v>19.95</c:v>
                </c:pt>
                <c:pt idx="134">
                  <c:v>20.1</c:v>
                </c:pt>
                <c:pt idx="135">
                  <c:v>20.25</c:v>
                </c:pt>
                <c:pt idx="136">
                  <c:v>20.4</c:v>
                </c:pt>
                <c:pt idx="137">
                  <c:v>20.55</c:v>
                </c:pt>
                <c:pt idx="138">
                  <c:v>20.7</c:v>
                </c:pt>
                <c:pt idx="139">
                  <c:v>20.85</c:v>
                </c:pt>
                <c:pt idx="140">
                  <c:v>21.0</c:v>
                </c:pt>
                <c:pt idx="141">
                  <c:v>21.15</c:v>
                </c:pt>
                <c:pt idx="142">
                  <c:v>21.3</c:v>
                </c:pt>
                <c:pt idx="143">
                  <c:v>21.45</c:v>
                </c:pt>
                <c:pt idx="144">
                  <c:v>21.6</c:v>
                </c:pt>
                <c:pt idx="145">
                  <c:v>21.75</c:v>
                </c:pt>
                <c:pt idx="146">
                  <c:v>21.9</c:v>
                </c:pt>
                <c:pt idx="147">
                  <c:v>22.05</c:v>
                </c:pt>
                <c:pt idx="148">
                  <c:v>22.2</c:v>
                </c:pt>
                <c:pt idx="149">
                  <c:v>22.35</c:v>
                </c:pt>
                <c:pt idx="150">
                  <c:v>22.5</c:v>
                </c:pt>
                <c:pt idx="151">
                  <c:v>22.65</c:v>
                </c:pt>
                <c:pt idx="152">
                  <c:v>22.8</c:v>
                </c:pt>
                <c:pt idx="153">
                  <c:v>22.95</c:v>
                </c:pt>
                <c:pt idx="154">
                  <c:v>23.1</c:v>
                </c:pt>
                <c:pt idx="155">
                  <c:v>23.25</c:v>
                </c:pt>
                <c:pt idx="156">
                  <c:v>23.4</c:v>
                </c:pt>
                <c:pt idx="157">
                  <c:v>23.55</c:v>
                </c:pt>
                <c:pt idx="158">
                  <c:v>23.7</c:v>
                </c:pt>
                <c:pt idx="159">
                  <c:v>23.85</c:v>
                </c:pt>
                <c:pt idx="160">
                  <c:v>24.0</c:v>
                </c:pt>
                <c:pt idx="161">
                  <c:v>24.15</c:v>
                </c:pt>
                <c:pt idx="162">
                  <c:v>24.3</c:v>
                </c:pt>
                <c:pt idx="163">
                  <c:v>24.45</c:v>
                </c:pt>
                <c:pt idx="164">
                  <c:v>24.6</c:v>
                </c:pt>
                <c:pt idx="165">
                  <c:v>24.75</c:v>
                </c:pt>
                <c:pt idx="166">
                  <c:v>24.9</c:v>
                </c:pt>
                <c:pt idx="167">
                  <c:v>25.05</c:v>
                </c:pt>
                <c:pt idx="168">
                  <c:v>25.2</c:v>
                </c:pt>
                <c:pt idx="169">
                  <c:v>25.35</c:v>
                </c:pt>
                <c:pt idx="170">
                  <c:v>25.5</c:v>
                </c:pt>
                <c:pt idx="171">
                  <c:v>25.65</c:v>
                </c:pt>
                <c:pt idx="172">
                  <c:v>25.8</c:v>
                </c:pt>
                <c:pt idx="173">
                  <c:v>25.95</c:v>
                </c:pt>
                <c:pt idx="174">
                  <c:v>26.1</c:v>
                </c:pt>
                <c:pt idx="175">
                  <c:v>26.25</c:v>
                </c:pt>
                <c:pt idx="176">
                  <c:v>26.4</c:v>
                </c:pt>
                <c:pt idx="177">
                  <c:v>26.55</c:v>
                </c:pt>
                <c:pt idx="178">
                  <c:v>26.7</c:v>
                </c:pt>
                <c:pt idx="179">
                  <c:v>26.85</c:v>
                </c:pt>
                <c:pt idx="180">
                  <c:v>27.0</c:v>
                </c:pt>
                <c:pt idx="181">
                  <c:v>27.15</c:v>
                </c:pt>
                <c:pt idx="182">
                  <c:v>27.3</c:v>
                </c:pt>
                <c:pt idx="183">
                  <c:v>27.45</c:v>
                </c:pt>
                <c:pt idx="184">
                  <c:v>27.6</c:v>
                </c:pt>
                <c:pt idx="185">
                  <c:v>27.75</c:v>
                </c:pt>
                <c:pt idx="186">
                  <c:v>27.9</c:v>
                </c:pt>
                <c:pt idx="187">
                  <c:v>28.05</c:v>
                </c:pt>
                <c:pt idx="188">
                  <c:v>28.2</c:v>
                </c:pt>
                <c:pt idx="189">
                  <c:v>28.35</c:v>
                </c:pt>
                <c:pt idx="190">
                  <c:v>28.5</c:v>
                </c:pt>
                <c:pt idx="191">
                  <c:v>28.65</c:v>
                </c:pt>
                <c:pt idx="192">
                  <c:v>28.8</c:v>
                </c:pt>
                <c:pt idx="193">
                  <c:v>28.95</c:v>
                </c:pt>
                <c:pt idx="194">
                  <c:v>29.1</c:v>
                </c:pt>
                <c:pt idx="195">
                  <c:v>29.25</c:v>
                </c:pt>
                <c:pt idx="196">
                  <c:v>29.4</c:v>
                </c:pt>
                <c:pt idx="197">
                  <c:v>29.55</c:v>
                </c:pt>
                <c:pt idx="198">
                  <c:v>29.7</c:v>
                </c:pt>
                <c:pt idx="199">
                  <c:v>29.85</c:v>
                </c:pt>
                <c:pt idx="200">
                  <c:v>30.0</c:v>
                </c:pt>
              </c:numCache>
            </c:numRef>
          </c:xVal>
          <c:yVal>
            <c:numRef>
              <c:f>titrate!$S$17:$S$217</c:f>
              <c:numCache>
                <c:formatCode>General</c:formatCode>
                <c:ptCount val="201"/>
                <c:pt idx="0">
                  <c:v>2.42190076771824E-25</c:v>
                </c:pt>
                <c:pt idx="1">
                  <c:v>2.42190076771824E-25</c:v>
                </c:pt>
                <c:pt idx="2">
                  <c:v>3.47591415421034E-25</c:v>
                </c:pt>
                <c:pt idx="3">
                  <c:v>4.98533540319388E-25</c:v>
                </c:pt>
                <c:pt idx="4">
                  <c:v>7.14494522023276E-25</c:v>
                </c:pt>
                <c:pt idx="5">
                  <c:v>1.02316524152827E-24</c:v>
                </c:pt>
                <c:pt idx="6">
                  <c:v>1.46384336357973E-24</c:v>
                </c:pt>
                <c:pt idx="7">
                  <c:v>2.09219059715332E-24</c:v>
                </c:pt>
                <c:pt idx="8">
                  <c:v>2.98687913203693E-24</c:v>
                </c:pt>
                <c:pt idx="9">
                  <c:v>4.2588444880631E-24</c:v>
                </c:pt>
                <c:pt idx="10">
                  <c:v>6.06411722043904E-24</c:v>
                </c:pt>
                <c:pt idx="11">
                  <c:v>8.62154365206958E-24</c:v>
                </c:pt>
                <c:pt idx="12">
                  <c:v>8.62154365206958E-24</c:v>
                </c:pt>
                <c:pt idx="13">
                  <c:v>1.22371491060273E-23</c:v>
                </c:pt>
                <c:pt idx="14">
                  <c:v>1.7337474156396E-23</c:v>
                </c:pt>
                <c:pt idx="15">
                  <c:v>1.7337474156396E-23</c:v>
                </c:pt>
                <c:pt idx="16">
                  <c:v>2.45149593186645E-23</c:v>
                </c:pt>
                <c:pt idx="17">
                  <c:v>3.458940747466E-23</c:v>
                </c:pt>
                <c:pt idx="18">
                  <c:v>3.458940747466E-23</c:v>
                </c:pt>
                <c:pt idx="19">
                  <c:v>4.86907657457938E-23</c:v>
                </c:pt>
                <c:pt idx="20">
                  <c:v>4.86907657457938E-23</c:v>
                </c:pt>
                <c:pt idx="21">
                  <c:v>6.83699997185803E-23</c:v>
                </c:pt>
                <c:pt idx="22">
                  <c:v>6.83699997185803E-23</c:v>
                </c:pt>
                <c:pt idx="23">
                  <c:v>9.57467571408442E-23</c:v>
                </c:pt>
                <c:pt idx="24">
                  <c:v>9.57467571408442E-23</c:v>
                </c:pt>
                <c:pt idx="25">
                  <c:v>1.33704928868861E-22</c:v>
                </c:pt>
                <c:pt idx="26">
                  <c:v>1.33704928868861E-22</c:v>
                </c:pt>
                <c:pt idx="27">
                  <c:v>1.86150232129705E-22</c:v>
                </c:pt>
                <c:pt idx="28">
                  <c:v>1.86150232129705E-22</c:v>
                </c:pt>
                <c:pt idx="29">
                  <c:v>2.58347722669315E-22</c:v>
                </c:pt>
                <c:pt idx="30">
                  <c:v>2.58347722669315E-22</c:v>
                </c:pt>
                <c:pt idx="31">
                  <c:v>2.58347722669315E-22</c:v>
                </c:pt>
                <c:pt idx="32">
                  <c:v>3.57361897388713E-22</c:v>
                </c:pt>
                <c:pt idx="33">
                  <c:v>3.57361897388713E-22</c:v>
                </c:pt>
                <c:pt idx="34">
                  <c:v>4.92628056779322E-22</c:v>
                </c:pt>
                <c:pt idx="35">
                  <c:v>4.92628056779322E-22</c:v>
                </c:pt>
                <c:pt idx="36">
                  <c:v>4.92628056779322E-22</c:v>
                </c:pt>
                <c:pt idx="37">
                  <c:v>6.766912278436E-22</c:v>
                </c:pt>
                <c:pt idx="38">
                  <c:v>6.766912278436E-22</c:v>
                </c:pt>
                <c:pt idx="39">
                  <c:v>9.26158691746385E-22</c:v>
                </c:pt>
                <c:pt idx="40">
                  <c:v>9.26158691746385E-22</c:v>
                </c:pt>
                <c:pt idx="41">
                  <c:v>9.26158691746385E-22</c:v>
                </c:pt>
                <c:pt idx="42">
                  <c:v>1.26292465166513E-21</c:v>
                </c:pt>
                <c:pt idx="43">
                  <c:v>1.26292465166513E-21</c:v>
                </c:pt>
                <c:pt idx="44">
                  <c:v>1.71574163160521E-21</c:v>
                </c:pt>
                <c:pt idx="45">
                  <c:v>1.71574163160521E-21</c:v>
                </c:pt>
                <c:pt idx="46">
                  <c:v>1.71574163160521E-21</c:v>
                </c:pt>
                <c:pt idx="47">
                  <c:v>2.32223385423185E-21</c:v>
                </c:pt>
                <c:pt idx="48">
                  <c:v>2.32223385423185E-21</c:v>
                </c:pt>
                <c:pt idx="49">
                  <c:v>3.13147441537733E-21</c:v>
                </c:pt>
                <c:pt idx="50">
                  <c:v>3.13147441537733E-21</c:v>
                </c:pt>
                <c:pt idx="51">
                  <c:v>3.13147441537733E-21</c:v>
                </c:pt>
                <c:pt idx="52">
                  <c:v>4.20728220434743E-21</c:v>
                </c:pt>
                <c:pt idx="53">
                  <c:v>4.20728220434743E-21</c:v>
                </c:pt>
                <c:pt idx="54">
                  <c:v>5.63243829081991E-21</c:v>
                </c:pt>
                <c:pt idx="55">
                  <c:v>5.63243829081991E-21</c:v>
                </c:pt>
                <c:pt idx="56">
                  <c:v>5.63243829081991E-21</c:v>
                </c:pt>
                <c:pt idx="57">
                  <c:v>7.51407753850896E-21</c:v>
                </c:pt>
                <c:pt idx="58">
                  <c:v>7.51407753850896E-21</c:v>
                </c:pt>
                <c:pt idx="59">
                  <c:v>9.99058284912563E-21</c:v>
                </c:pt>
                <c:pt idx="60">
                  <c:v>9.99058284912563E-21</c:v>
                </c:pt>
                <c:pt idx="61">
                  <c:v>1.3240400940434E-20</c:v>
                </c:pt>
                <c:pt idx="62">
                  <c:v>1.3240400940434E-20</c:v>
                </c:pt>
                <c:pt idx="63">
                  <c:v>1.74933153557555E-20</c:v>
                </c:pt>
                <c:pt idx="64">
                  <c:v>1.74933153557555E-20</c:v>
                </c:pt>
                <c:pt idx="65">
                  <c:v>2.30448614475425E-20</c:v>
                </c:pt>
                <c:pt idx="66">
                  <c:v>2.30448614475425E-20</c:v>
                </c:pt>
                <c:pt idx="67">
                  <c:v>3.02747582833118E-20</c:v>
                </c:pt>
                <c:pt idx="68">
                  <c:v>3.96704751886664E-20</c:v>
                </c:pt>
                <c:pt idx="69">
                  <c:v>3.96704751886664E-20</c:v>
                </c:pt>
                <c:pt idx="70">
                  <c:v>5.18573605480886E-20</c:v>
                </c:pt>
                <c:pt idx="71">
                  <c:v>6.76371561604721E-20</c:v>
                </c:pt>
                <c:pt idx="72">
                  <c:v>8.80372256903294E-20</c:v>
                </c:pt>
                <c:pt idx="73">
                  <c:v>8.80372256903294E-20</c:v>
                </c:pt>
                <c:pt idx="74">
                  <c:v>1.14373470955032E-19</c:v>
                </c:pt>
                <c:pt idx="75">
                  <c:v>1.48330733741194E-19</c:v>
                </c:pt>
                <c:pt idx="76">
                  <c:v>1.92065533083679E-19</c:v>
                </c:pt>
                <c:pt idx="77">
                  <c:v>3.20676241414353E-19</c:v>
                </c:pt>
                <c:pt idx="78">
                  <c:v>4.13597268515395E-19</c:v>
                </c:pt>
                <c:pt idx="79">
                  <c:v>6.85888197247227E-19</c:v>
                </c:pt>
                <c:pt idx="80">
                  <c:v>1.1335000434516E-18</c:v>
                </c:pt>
                <c:pt idx="81">
                  <c:v>1.86799858196267E-18</c:v>
                </c:pt>
                <c:pt idx="82">
                  <c:v>5.04163336500993E-18</c:v>
                </c:pt>
                <c:pt idx="83">
                  <c:v>2.82976891569199E-17</c:v>
                </c:pt>
                <c:pt idx="84">
                  <c:v>7.41932350028065E-12</c:v>
                </c:pt>
                <c:pt idx="85">
                  <c:v>1.78002666013111E-10</c:v>
                </c:pt>
                <c:pt idx="86">
                  <c:v>6.04247197981173E-10</c:v>
                </c:pt>
                <c:pt idx="87">
                  <c:v>1.25801416529934E-9</c:v>
                </c:pt>
                <c:pt idx="88">
                  <c:v>2.05115409360548E-9</c:v>
                </c:pt>
                <c:pt idx="89">
                  <c:v>3.3443354414442E-9</c:v>
                </c:pt>
                <c:pt idx="90">
                  <c:v>4.27036553201308E-9</c:v>
                </c:pt>
                <c:pt idx="91">
                  <c:v>5.45280341507935E-9</c:v>
                </c:pt>
                <c:pt idx="92">
                  <c:v>6.96264328623851E-9</c:v>
                </c:pt>
                <c:pt idx="93">
                  <c:v>8.89053516874584E-9</c:v>
                </c:pt>
                <c:pt idx="94">
                  <c:v>1.13522264663562E-8</c:v>
                </c:pt>
                <c:pt idx="95">
                  <c:v>1.44955097597341E-8</c:v>
                </c:pt>
                <c:pt idx="96">
                  <c:v>1.85090936897753E-8</c:v>
                </c:pt>
                <c:pt idx="97">
                  <c:v>1.85090936897753E-8</c:v>
                </c:pt>
                <c:pt idx="98">
                  <c:v>2.36339290896593E-8</c:v>
                </c:pt>
                <c:pt idx="99">
                  <c:v>2.36339290896593E-8</c:v>
                </c:pt>
                <c:pt idx="100">
                  <c:v>3.01776697305926E-8</c:v>
                </c:pt>
                <c:pt idx="101">
                  <c:v>3.01776697305926E-8</c:v>
                </c:pt>
                <c:pt idx="102">
                  <c:v>3.85331349419701E-8</c:v>
                </c:pt>
                <c:pt idx="103">
                  <c:v>3.85331349419701E-8</c:v>
                </c:pt>
                <c:pt idx="104">
                  <c:v>4.92018811926462E-8</c:v>
                </c:pt>
                <c:pt idx="105">
                  <c:v>4.92018811926462E-8</c:v>
                </c:pt>
                <c:pt idx="106">
                  <c:v>6.28242958120678E-8</c:v>
                </c:pt>
                <c:pt idx="107">
                  <c:v>6.28242958120678E-8</c:v>
                </c:pt>
                <c:pt idx="108">
                  <c:v>6.28242958120678E-8</c:v>
                </c:pt>
                <c:pt idx="109">
                  <c:v>8.02180166742576E-8</c:v>
                </c:pt>
                <c:pt idx="110">
                  <c:v>8.02180166742576E-8</c:v>
                </c:pt>
                <c:pt idx="111">
                  <c:v>8.02180166742576E-8</c:v>
                </c:pt>
                <c:pt idx="112">
                  <c:v>8.02180166742576E-8</c:v>
                </c:pt>
                <c:pt idx="113">
                  <c:v>1.02426980185725E-7</c:v>
                </c:pt>
                <c:pt idx="114">
                  <c:v>1.02426980185725E-7</c:v>
                </c:pt>
                <c:pt idx="115">
                  <c:v>1.02426980185725E-7</c:v>
                </c:pt>
                <c:pt idx="116">
                  <c:v>1.30784036049286E-7</c:v>
                </c:pt>
                <c:pt idx="117">
                  <c:v>1.30784036049286E-7</c:v>
                </c:pt>
                <c:pt idx="118">
                  <c:v>1.30784036049286E-7</c:v>
                </c:pt>
                <c:pt idx="119">
                  <c:v>1.30784036049286E-7</c:v>
                </c:pt>
                <c:pt idx="120">
                  <c:v>1.66990878935176E-7</c:v>
                </c:pt>
                <c:pt idx="121">
                  <c:v>1.66990878935176E-7</c:v>
                </c:pt>
                <c:pt idx="122">
                  <c:v>1.66990878935176E-7</c:v>
                </c:pt>
                <c:pt idx="123">
                  <c:v>1.66990878935176E-7</c:v>
                </c:pt>
                <c:pt idx="124">
                  <c:v>1.66990878935176E-7</c:v>
                </c:pt>
                <c:pt idx="125">
                  <c:v>2.13220082709178E-7</c:v>
                </c:pt>
                <c:pt idx="126">
                  <c:v>2.13220082709178E-7</c:v>
                </c:pt>
                <c:pt idx="127">
                  <c:v>2.13220082709178E-7</c:v>
                </c:pt>
                <c:pt idx="128">
                  <c:v>2.13220082709178E-7</c:v>
                </c:pt>
                <c:pt idx="129">
                  <c:v>2.13220082709178E-7</c:v>
                </c:pt>
                <c:pt idx="130">
                  <c:v>2.722453438365E-7</c:v>
                </c:pt>
                <c:pt idx="131">
                  <c:v>2.722453438365E-7</c:v>
                </c:pt>
                <c:pt idx="132">
                  <c:v>2.722453438365E-7</c:v>
                </c:pt>
                <c:pt idx="133">
                  <c:v>2.722453438365E-7</c:v>
                </c:pt>
                <c:pt idx="134">
                  <c:v>2.722453438365E-7</c:v>
                </c:pt>
                <c:pt idx="135">
                  <c:v>2.722453438365E-7</c:v>
                </c:pt>
                <c:pt idx="136">
                  <c:v>2.722453438365E-7</c:v>
                </c:pt>
                <c:pt idx="137">
                  <c:v>3.47607725471981E-7</c:v>
                </c:pt>
                <c:pt idx="138">
                  <c:v>3.47607725471981E-7</c:v>
                </c:pt>
                <c:pt idx="139">
                  <c:v>3.47607725471981E-7</c:v>
                </c:pt>
                <c:pt idx="140">
                  <c:v>3.47607725471981E-7</c:v>
                </c:pt>
                <c:pt idx="141">
                  <c:v>3.47607725471981E-7</c:v>
                </c:pt>
                <c:pt idx="142">
                  <c:v>3.47607725471981E-7</c:v>
                </c:pt>
                <c:pt idx="143">
                  <c:v>4.43827842509488E-7</c:v>
                </c:pt>
                <c:pt idx="144">
                  <c:v>4.43827842509488E-7</c:v>
                </c:pt>
                <c:pt idx="145">
                  <c:v>4.43827842509488E-7</c:v>
                </c:pt>
                <c:pt idx="146">
                  <c:v>4.43827842509488E-7</c:v>
                </c:pt>
                <c:pt idx="147">
                  <c:v>4.43827842509488E-7</c:v>
                </c:pt>
                <c:pt idx="148">
                  <c:v>4.43827842509488E-7</c:v>
                </c:pt>
                <c:pt idx="149">
                  <c:v>4.43827842509488E-7</c:v>
                </c:pt>
                <c:pt idx="150">
                  <c:v>4.43827842509488E-7</c:v>
                </c:pt>
                <c:pt idx="151">
                  <c:v>5.66676667756053E-7</c:v>
                </c:pt>
                <c:pt idx="152">
                  <c:v>5.66676667756053E-7</c:v>
                </c:pt>
                <c:pt idx="153">
                  <c:v>5.66676667756053E-7</c:v>
                </c:pt>
                <c:pt idx="154">
                  <c:v>5.66676667756053E-7</c:v>
                </c:pt>
                <c:pt idx="155">
                  <c:v>5.66676667756053E-7</c:v>
                </c:pt>
                <c:pt idx="156">
                  <c:v>5.66676667756053E-7</c:v>
                </c:pt>
                <c:pt idx="157">
                  <c:v>5.66676667756053E-7</c:v>
                </c:pt>
                <c:pt idx="158">
                  <c:v>5.66676667756053E-7</c:v>
                </c:pt>
                <c:pt idx="159">
                  <c:v>5.66676667756053E-7</c:v>
                </c:pt>
                <c:pt idx="160">
                  <c:v>7.23521132390704E-7</c:v>
                </c:pt>
                <c:pt idx="161">
                  <c:v>7.23521132390704E-7</c:v>
                </c:pt>
                <c:pt idx="162">
                  <c:v>7.23521132390704E-7</c:v>
                </c:pt>
                <c:pt idx="163">
                  <c:v>7.23521132390704E-7</c:v>
                </c:pt>
                <c:pt idx="164">
                  <c:v>7.23521132390704E-7</c:v>
                </c:pt>
                <c:pt idx="165">
                  <c:v>7.23521132390704E-7</c:v>
                </c:pt>
                <c:pt idx="166">
                  <c:v>7.23521132390704E-7</c:v>
                </c:pt>
                <c:pt idx="167">
                  <c:v>7.23521132390704E-7</c:v>
                </c:pt>
                <c:pt idx="168">
                  <c:v>7.23521132390704E-7</c:v>
                </c:pt>
                <c:pt idx="169">
                  <c:v>9.23765146027656E-7</c:v>
                </c:pt>
                <c:pt idx="170">
                  <c:v>9.23765146027656E-7</c:v>
                </c:pt>
                <c:pt idx="171">
                  <c:v>9.23765146027656E-7</c:v>
                </c:pt>
                <c:pt idx="172">
                  <c:v>9.23765146027656E-7</c:v>
                </c:pt>
                <c:pt idx="173">
                  <c:v>9.23765146027656E-7</c:v>
                </c:pt>
                <c:pt idx="174">
                  <c:v>9.23765146027656E-7</c:v>
                </c:pt>
                <c:pt idx="175">
                  <c:v>9.23765146027656E-7</c:v>
                </c:pt>
                <c:pt idx="176">
                  <c:v>9.23765146027656E-7</c:v>
                </c:pt>
                <c:pt idx="177">
                  <c:v>9.23765146027656E-7</c:v>
                </c:pt>
                <c:pt idx="178">
                  <c:v>9.23765146027656E-7</c:v>
                </c:pt>
                <c:pt idx="179">
                  <c:v>9.23765146027656E-7</c:v>
                </c:pt>
                <c:pt idx="180">
                  <c:v>9.23765146027656E-7</c:v>
                </c:pt>
                <c:pt idx="181">
                  <c:v>1.17941233505469E-6</c:v>
                </c:pt>
                <c:pt idx="182">
                  <c:v>1.17941233505469E-6</c:v>
                </c:pt>
                <c:pt idx="183">
                  <c:v>1.17941233505469E-6</c:v>
                </c:pt>
                <c:pt idx="184">
                  <c:v>1.17941233505469E-6</c:v>
                </c:pt>
                <c:pt idx="185">
                  <c:v>1.17941233505469E-6</c:v>
                </c:pt>
                <c:pt idx="186">
                  <c:v>1.17941233505469E-6</c:v>
                </c:pt>
                <c:pt idx="187">
                  <c:v>1.17941233505469E-6</c:v>
                </c:pt>
                <c:pt idx="188">
                  <c:v>1.17941233505469E-6</c:v>
                </c:pt>
                <c:pt idx="189">
                  <c:v>1.17941233505469E-6</c:v>
                </c:pt>
                <c:pt idx="190">
                  <c:v>1.17941233505469E-6</c:v>
                </c:pt>
                <c:pt idx="191">
                  <c:v>1.17941233505469E-6</c:v>
                </c:pt>
                <c:pt idx="192">
                  <c:v>1.17941233505469E-6</c:v>
                </c:pt>
                <c:pt idx="193">
                  <c:v>1.50578402546385E-6</c:v>
                </c:pt>
                <c:pt idx="194">
                  <c:v>1.50578402546385E-6</c:v>
                </c:pt>
                <c:pt idx="195">
                  <c:v>1.50578402546385E-6</c:v>
                </c:pt>
                <c:pt idx="196">
                  <c:v>1.50578402546385E-6</c:v>
                </c:pt>
                <c:pt idx="197">
                  <c:v>1.50578402546385E-6</c:v>
                </c:pt>
                <c:pt idx="198">
                  <c:v>1.50578402546385E-6</c:v>
                </c:pt>
                <c:pt idx="199">
                  <c:v>1.50578402546385E-6</c:v>
                </c:pt>
                <c:pt idx="200">
                  <c:v>1.50578402546385E-6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97032"/>
        <c:axId val="550267720"/>
      </c:scatterChart>
      <c:valAx>
        <c:axId val="550358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Titrant Volvume (ml)</a:t>
                </a:r>
              </a:p>
            </c:rich>
          </c:tx>
          <c:layout>
            <c:manualLayout>
              <c:xMode val="edge"/>
              <c:yMode val="edge"/>
              <c:x val="0.394548132227566"/>
              <c:y val="0.9246373539977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50353624"/>
        <c:crosses val="autoZero"/>
        <c:crossBetween val="midCat"/>
      </c:valAx>
      <c:valAx>
        <c:axId val="550353624"/>
        <c:scaling>
          <c:orientation val="minMax"/>
          <c:max val="14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0.0172166457699302"/>
              <c:y val="0.4811592500427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50358200"/>
        <c:crosses val="autoZero"/>
        <c:crossBetween val="midCat"/>
      </c:valAx>
      <c:valAx>
        <c:axId val="628097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0267720"/>
        <c:crosses val="autoZero"/>
        <c:crossBetween val="midCat"/>
      </c:valAx>
      <c:valAx>
        <c:axId val="550267720"/>
        <c:scaling>
          <c:orientation val="minMax"/>
          <c:max val="2.0"/>
        </c:scaling>
        <c:delete val="0"/>
        <c:axPos val="r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alpha</a:t>
                </a:r>
              </a:p>
            </c:rich>
          </c:tx>
          <c:layout>
            <c:manualLayout>
              <c:xMode val="edge"/>
              <c:yMode val="edge"/>
              <c:x val="0.902439182440506"/>
              <c:y val="0.460869402149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8097032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271295800237"/>
          <c:y val="0.655072231985878"/>
          <c:w val="0.0588235397139281"/>
          <c:h val="0.1768115316422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20</xdr:row>
      <xdr:rowOff>114300</xdr:rowOff>
    </xdr:from>
    <xdr:to>
      <xdr:col>10</xdr:col>
      <xdr:colOff>88900</xdr:colOff>
      <xdr:row>53</xdr:row>
      <xdr:rowOff>12700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850900</xdr:colOff>
      <xdr:row>20</xdr:row>
      <xdr:rowOff>76200</xdr:rowOff>
    </xdr:from>
    <xdr:to>
      <xdr:col>18</xdr:col>
      <xdr:colOff>368300</xdr:colOff>
      <xdr:row>52</xdr:row>
      <xdr:rowOff>139700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215900</xdr:colOff>
      <xdr:row>1</xdr:row>
      <xdr:rowOff>152400</xdr:rowOff>
    </xdr:from>
    <xdr:to>
      <xdr:col>10</xdr:col>
      <xdr:colOff>495300</xdr:colOff>
      <xdr:row>33</xdr:row>
      <xdr:rowOff>88900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228600</xdr:colOff>
      <xdr:row>34</xdr:row>
      <xdr:rowOff>88900</xdr:rowOff>
    </xdr:from>
    <xdr:to>
      <xdr:col>10</xdr:col>
      <xdr:colOff>508000</xdr:colOff>
      <xdr:row>61</xdr:row>
      <xdr:rowOff>12700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7"/>
  <sheetViews>
    <sheetView tabSelected="1" topLeftCell="A3" workbookViewId="0">
      <selection activeCell="B7" sqref="B7"/>
    </sheetView>
  </sheetViews>
  <sheetFormatPr baseColWidth="10" defaultRowHeight="13" x14ac:dyDescent="0"/>
  <cols>
    <col min="4" max="4" width="12" bestFit="1" customWidth="1"/>
    <col min="6" max="8" width="12" bestFit="1" customWidth="1"/>
  </cols>
  <sheetData>
    <row r="1" spans="1:20">
      <c r="A1" s="2" t="s">
        <v>0</v>
      </c>
      <c r="B1" s="3"/>
    </row>
    <row r="2" spans="1:20">
      <c r="A2" s="2" t="s">
        <v>14</v>
      </c>
      <c r="B2" s="2">
        <v>2</v>
      </c>
      <c r="D2" s="1" t="s">
        <v>10</v>
      </c>
      <c r="E2" s="2">
        <v>0.02</v>
      </c>
    </row>
    <row r="3" spans="1:20">
      <c r="A3" s="2" t="s">
        <v>9</v>
      </c>
      <c r="B3" s="2">
        <v>25</v>
      </c>
      <c r="D3" t="s">
        <v>12</v>
      </c>
      <c r="E3">
        <f>B3*B4/E2*B2</f>
        <v>25</v>
      </c>
    </row>
    <row r="4" spans="1:20">
      <c r="A4" s="2" t="s">
        <v>11</v>
      </c>
      <c r="B4" s="2">
        <v>0.01</v>
      </c>
    </row>
    <row r="5" spans="1:20">
      <c r="A5" s="2" t="s">
        <v>15</v>
      </c>
      <c r="B5" s="2">
        <v>4.75</v>
      </c>
    </row>
    <row r="6" spans="1:20">
      <c r="A6" s="2" t="s">
        <v>16</v>
      </c>
      <c r="B6" s="2">
        <v>15</v>
      </c>
    </row>
    <row r="7" spans="1:20">
      <c r="A7" s="2" t="s">
        <v>17</v>
      </c>
      <c r="B7" s="2">
        <v>15</v>
      </c>
    </row>
    <row r="8" spans="1:20">
      <c r="A8" t="s">
        <v>18</v>
      </c>
      <c r="B8">
        <f>10^-B5</f>
        <v>1.7782794100389215E-5</v>
      </c>
    </row>
    <row r="9" spans="1:20">
      <c r="A9" s="1" t="s">
        <v>19</v>
      </c>
      <c r="B9">
        <f>10^-B6</f>
        <v>1.0000000000000001E-15</v>
      </c>
    </row>
    <row r="10" spans="1:20">
      <c r="A10" s="1" t="s">
        <v>20</v>
      </c>
      <c r="B10">
        <f>10^-B7</f>
        <v>1.0000000000000001E-15</v>
      </c>
    </row>
    <row r="12" spans="1:20">
      <c r="A12" t="s">
        <v>3</v>
      </c>
      <c r="B12">
        <f ca="1">SQRT(B8*(B4-B13))</f>
        <v>4.1289883273873303E-4</v>
      </c>
    </row>
    <row r="13" spans="1:20">
      <c r="A13" t="s">
        <v>4</v>
      </c>
      <c r="B13">
        <f ca="1">B12</f>
        <v>4.1289883273873303E-4</v>
      </c>
    </row>
    <row r="14" spans="1:20">
      <c r="A14" t="s">
        <v>1</v>
      </c>
      <c r="B14">
        <f ca="1">-LOG(B12)</f>
        <v>3.3841563448701359</v>
      </c>
    </row>
    <row r="16" spans="1:20">
      <c r="A16" t="s">
        <v>2</v>
      </c>
      <c r="B16" t="s">
        <v>1</v>
      </c>
      <c r="C16" t="s">
        <v>5</v>
      </c>
      <c r="D16" t="s">
        <v>24</v>
      </c>
      <c r="E16" t="s">
        <v>25</v>
      </c>
      <c r="F16" t="s">
        <v>21</v>
      </c>
      <c r="G16" t="s">
        <v>22</v>
      </c>
      <c r="H16" t="s">
        <v>23</v>
      </c>
      <c r="I16" t="s">
        <v>6</v>
      </c>
      <c r="J16" t="s">
        <v>7</v>
      </c>
      <c r="K16" t="s">
        <v>1</v>
      </c>
      <c r="M16" t="s">
        <v>8</v>
      </c>
      <c r="N16" t="s">
        <v>13</v>
      </c>
      <c r="O16" t="s">
        <v>1</v>
      </c>
      <c r="P16" t="s">
        <v>25</v>
      </c>
      <c r="Q16" t="s">
        <v>21</v>
      </c>
      <c r="R16" t="s">
        <v>22</v>
      </c>
      <c r="S16" t="s">
        <v>23</v>
      </c>
      <c r="T16" t="s">
        <v>6</v>
      </c>
    </row>
    <row r="17" spans="1:20">
      <c r="A17">
        <v>0</v>
      </c>
      <c r="B17">
        <f ca="1">$B$14+(14-$B$14)/200*A17</f>
        <v>3.3841563448701359</v>
      </c>
      <c r="C17">
        <f ca="1">10^-B17</f>
        <v>4.1289883273873293E-4</v>
      </c>
      <c r="D17">
        <f ca="1">C17^3+C17^2*$B$8+C17*$B$8*$B$9+$B$8*$B$9*$B$10</f>
        <v>7.3424949268846647E-11</v>
      </c>
      <c r="E17">
        <f ca="1">C17^3/D17</f>
        <v>0.95871011672603079</v>
      </c>
      <c r="F17">
        <f ca="1">C17*C17*$B$8/D17</f>
        <v>4.1289883273869177E-2</v>
      </c>
      <c r="G17">
        <f ca="1">C17*$B$8*$B$9/D17</f>
        <v>9.9999999999990044E-14</v>
      </c>
      <c r="H17">
        <f ca="1">$B$8*$B$9*$B$10/D17</f>
        <v>2.4219007677182356E-25</v>
      </c>
      <c r="I17">
        <f ca="1">LN(10)*(C17+0.00000000000001/C17+$B$4*(E17*F17+4*E17*G17+F17*G17+4*E17*H17+G17*H17+9*H17*E17))</f>
        <v>1.8622137254618299E-3</v>
      </c>
      <c r="J17">
        <v>0</v>
      </c>
      <c r="K17">
        <f t="shared" ref="K17:K80" ca="1" si="0">B17</f>
        <v>3.3841563448701359</v>
      </c>
      <c r="M17">
        <f t="shared" ref="M17:M80" si="1">$E$3*1.2/200*A17</f>
        <v>0</v>
      </c>
      <c r="N17">
        <f t="shared" ref="N17:N80" si="2">M17/1000*$E$2</f>
        <v>0</v>
      </c>
      <c r="O17">
        <f t="shared" ref="O17:O80" ca="1" si="3">LOOKUP(N17,$J$17:$J$217,$B$17:$B$217)</f>
        <v>3.3841563448701359</v>
      </c>
      <c r="P17">
        <f ca="1">LOOKUP($N17,$J$17:$J$217,E$17:E$217)</f>
        <v>0.95871011672603079</v>
      </c>
      <c r="Q17">
        <f t="shared" ref="Q17:T32" ca="1" si="4">LOOKUP($N17,$J$17:$J$217,F$17:F$217)</f>
        <v>4.1289883273869177E-2</v>
      </c>
      <c r="R17">
        <f t="shared" ca="1" si="4"/>
        <v>9.9999999999990044E-14</v>
      </c>
      <c r="S17">
        <f t="shared" ca="1" si="4"/>
        <v>2.4219007677182356E-25</v>
      </c>
      <c r="T17">
        <f t="shared" ca="1" si="4"/>
        <v>1.8622137254618299E-3</v>
      </c>
    </row>
    <row r="18" spans="1:20">
      <c r="A18">
        <v>1</v>
      </c>
      <c r="B18">
        <f t="shared" ref="B18:B81" ca="1" si="5">$B$14+(14-$B$14)/200*A18</f>
        <v>3.4372355631457854</v>
      </c>
      <c r="C18">
        <f t="shared" ref="C18:C81" ca="1" si="6">10^-B18</f>
        <v>3.6539654523675574E-4</v>
      </c>
      <c r="D18">
        <f t="shared" ref="D18:D81" ca="1" si="7">C18^3+C18^2*$B$8+C18*$B$8*$B$9+$B$8*$B$9*$B$10</f>
        <v>5.1160049734971471E-11</v>
      </c>
      <c r="E18">
        <f t="shared" ref="E18:E81" ca="1" si="8">C18^3/D18</f>
        <v>0.95359145894661812</v>
      </c>
      <c r="F18">
        <f t="shared" ref="F18:F81" ca="1" si="9">C18*C18*$B$8/D18</f>
        <v>4.6408541053254843E-2</v>
      </c>
      <c r="G18">
        <f t="shared" ref="G18:G81" ca="1" si="10">C18*$B$8*$B$9/D18</f>
        <v>1.2700870234879971E-13</v>
      </c>
      <c r="H18">
        <f t="shared" ref="H18:H81" ca="1" si="11">$B$8*$B$9*$B$10/D18</f>
        <v>3.4759141542103382E-25</v>
      </c>
      <c r="I18">
        <f t="shared" ref="I18:I81" ca="1" si="12">LN(10)*(C18+0.00000000000001/C18+$B$4*(E18*F18+4*E18*G18+F18*G18+4*E18*H18+G18*H18+9*H18*E18))</f>
        <v>1.8603608610775451E-3</v>
      </c>
      <c r="J18">
        <f ca="1">SUM($I$17:I18)*(14-$B$14)/200*$B$3/1000</f>
        <v>4.9397837256577133E-6</v>
      </c>
      <c r="K18">
        <f t="shared" ca="1" si="0"/>
        <v>3.4372355631457854</v>
      </c>
      <c r="M18">
        <f t="shared" si="1"/>
        <v>0.15</v>
      </c>
      <c r="N18">
        <f t="shared" si="2"/>
        <v>2.9999999999999997E-6</v>
      </c>
      <c r="O18">
        <f t="shared" ca="1" si="3"/>
        <v>3.3841563448701359</v>
      </c>
      <c r="P18">
        <f t="shared" ref="P18:P81" ca="1" si="13">LOOKUP($N18,$J$17:$J$217,E$17:E$217)</f>
        <v>0.95871011672603079</v>
      </c>
      <c r="Q18">
        <f t="shared" ca="1" si="4"/>
        <v>4.1289883273869177E-2</v>
      </c>
      <c r="R18">
        <f t="shared" ca="1" si="4"/>
        <v>9.9999999999990044E-14</v>
      </c>
      <c r="S18">
        <f t="shared" ca="1" si="4"/>
        <v>2.4219007677182356E-25</v>
      </c>
      <c r="T18">
        <f t="shared" ca="1" si="4"/>
        <v>1.8622137254618299E-3</v>
      </c>
    </row>
    <row r="19" spans="1:20">
      <c r="A19">
        <v>2</v>
      </c>
      <c r="B19">
        <f t="shared" ca="1" si="5"/>
        <v>3.4903147814214348</v>
      </c>
      <c r="C19">
        <f t="shared" ca="1" si="6"/>
        <v>3.2335919766438215E-4</v>
      </c>
      <c r="D19">
        <f t="shared" ca="1" si="7"/>
        <v>3.5670206038688181E-11</v>
      </c>
      <c r="E19">
        <f t="shared" ca="1" si="8"/>
        <v>0.9478727493837722</v>
      </c>
      <c r="F19">
        <f t="shared" ca="1" si="9"/>
        <v>5.2127250616066545E-2</v>
      </c>
      <c r="G19">
        <f t="shared" ca="1" si="10"/>
        <v>1.6120540560646108E-13</v>
      </c>
      <c r="H19">
        <f t="shared" ca="1" si="11"/>
        <v>4.9853354031938767E-25</v>
      </c>
      <c r="I19">
        <f t="shared" ca="1" si="12"/>
        <v>1.8822694421678722E-3</v>
      </c>
      <c r="J19">
        <f ca="1">SUM($I$17:I19)*(14-$B$14)/200*$B$3/1000</f>
        <v>7.4375184900180413E-6</v>
      </c>
      <c r="K19">
        <f t="shared" ca="1" si="0"/>
        <v>3.4903147814214348</v>
      </c>
      <c r="M19">
        <f t="shared" si="1"/>
        <v>0.3</v>
      </c>
      <c r="N19">
        <f t="shared" si="2"/>
        <v>5.9999999999999993E-6</v>
      </c>
      <c r="O19">
        <f t="shared" ca="1" si="3"/>
        <v>3.4372355631457854</v>
      </c>
      <c r="P19">
        <f t="shared" ca="1" si="13"/>
        <v>0.95359145894661812</v>
      </c>
      <c r="Q19">
        <f t="shared" ca="1" si="4"/>
        <v>4.6408541053254843E-2</v>
      </c>
      <c r="R19">
        <f t="shared" ca="1" si="4"/>
        <v>1.2700870234879971E-13</v>
      </c>
      <c r="S19">
        <f t="shared" ca="1" si="4"/>
        <v>3.4759141542103382E-25</v>
      </c>
      <c r="T19">
        <f t="shared" ca="1" si="4"/>
        <v>1.8603608610775451E-3</v>
      </c>
    </row>
    <row r="20" spans="1:20">
      <c r="A20">
        <v>3</v>
      </c>
      <c r="B20">
        <f t="shared" ca="1" si="5"/>
        <v>3.5433939996970838</v>
      </c>
      <c r="C20">
        <f t="shared" ca="1" si="6"/>
        <v>2.8615807149025833E-4</v>
      </c>
      <c r="D20">
        <f t="shared" ca="1" si="7"/>
        <v>2.4888636024853832E-11</v>
      </c>
      <c r="E20">
        <f t="shared" ca="1" si="8"/>
        <v>0.94149258584925577</v>
      </c>
      <c r="F20">
        <f t="shared" ca="1" si="9"/>
        <v>5.8507414150539845E-2</v>
      </c>
      <c r="G20">
        <f t="shared" ca="1" si="10"/>
        <v>2.0445837451253444E-13</v>
      </c>
      <c r="H20">
        <f t="shared" ca="1" si="11"/>
        <v>7.1449452202327568E-25</v>
      </c>
      <c r="I20">
        <f t="shared" ca="1" si="12"/>
        <v>1.9272661931488892E-3</v>
      </c>
      <c r="J20">
        <f ca="1">SUM($I$17:I20)*(14-$B$14)/200*$B$3/1000</f>
        <v>9.9949630635537821E-6</v>
      </c>
      <c r="K20">
        <f t="shared" ca="1" si="0"/>
        <v>3.5433939996970838</v>
      </c>
      <c r="M20">
        <f t="shared" si="1"/>
        <v>0.44999999999999996</v>
      </c>
      <c r="N20">
        <f t="shared" si="2"/>
        <v>8.9999999999999985E-6</v>
      </c>
      <c r="O20">
        <f t="shared" ca="1" si="3"/>
        <v>3.4903147814214348</v>
      </c>
      <c r="P20">
        <f t="shared" ca="1" si="13"/>
        <v>0.9478727493837722</v>
      </c>
      <c r="Q20">
        <f t="shared" ca="1" si="4"/>
        <v>5.2127250616066545E-2</v>
      </c>
      <c r="R20">
        <f t="shared" ca="1" si="4"/>
        <v>1.6120540560646108E-13</v>
      </c>
      <c r="S20">
        <f t="shared" ca="1" si="4"/>
        <v>4.9853354031938767E-25</v>
      </c>
      <c r="T20">
        <f t="shared" ca="1" si="4"/>
        <v>1.8822694421678722E-3</v>
      </c>
    </row>
    <row r="21" spans="1:20">
      <c r="A21">
        <v>4</v>
      </c>
      <c r="B21">
        <f t="shared" ca="1" si="5"/>
        <v>3.5964732179727332</v>
      </c>
      <c r="C21">
        <f t="shared" ca="1" si="6"/>
        <v>2.5323677962614993E-4</v>
      </c>
      <c r="D21">
        <f t="shared" ca="1" si="7"/>
        <v>1.7380178077421419E-11</v>
      </c>
      <c r="E21">
        <f t="shared" ca="1" si="8"/>
        <v>0.93438557276162715</v>
      </c>
      <c r="F21">
        <f t="shared" ca="1" si="9"/>
        <v>6.5614427238113754E-2</v>
      </c>
      <c r="G21">
        <f t="shared" ca="1" si="10"/>
        <v>2.5910307079003078E-13</v>
      </c>
      <c r="H21">
        <f t="shared" ca="1" si="11"/>
        <v>1.0231652415282694E-24</v>
      </c>
      <c r="I21">
        <f t="shared" ca="1" si="12"/>
        <v>1.9947952299353457E-3</v>
      </c>
      <c r="J21">
        <f ca="1">SUM($I$17:I21)*(14-$B$14)/200*$B$3/1000</f>
        <v>1.264201734917784E-5</v>
      </c>
      <c r="K21">
        <f t="shared" ca="1" si="0"/>
        <v>3.5964732179727332</v>
      </c>
      <c r="M21">
        <f t="shared" si="1"/>
        <v>0.6</v>
      </c>
      <c r="N21">
        <f t="shared" si="2"/>
        <v>1.1999999999999999E-5</v>
      </c>
      <c r="O21">
        <f t="shared" ca="1" si="3"/>
        <v>3.5433939996970838</v>
      </c>
      <c r="P21">
        <f t="shared" ca="1" si="13"/>
        <v>0.94149258584925577</v>
      </c>
      <c r="Q21">
        <f t="shared" ca="1" si="4"/>
        <v>5.8507414150539845E-2</v>
      </c>
      <c r="R21">
        <f t="shared" ca="1" si="4"/>
        <v>2.0445837451253444E-13</v>
      </c>
      <c r="S21">
        <f t="shared" ca="1" si="4"/>
        <v>7.1449452202327568E-25</v>
      </c>
      <c r="T21">
        <f t="shared" ca="1" si="4"/>
        <v>1.9272661931488892E-3</v>
      </c>
    </row>
    <row r="22" spans="1:20">
      <c r="A22">
        <v>5</v>
      </c>
      <c r="B22">
        <f t="shared" ca="1" si="5"/>
        <v>3.6495524362483827</v>
      </c>
      <c r="C22">
        <f t="shared" ca="1" si="6"/>
        <v>2.2410294499628069E-4</v>
      </c>
      <c r="D22">
        <f t="shared" ca="1" si="7"/>
        <v>1.2148017023421505E-11</v>
      </c>
      <c r="E22">
        <f t="shared" ca="1" si="8"/>
        <v>0.9264826683587335</v>
      </c>
      <c r="F22">
        <f t="shared" ca="1" si="9"/>
        <v>7.3517331640938405E-2</v>
      </c>
      <c r="G22">
        <f t="shared" ca="1" si="10"/>
        <v>3.2805160879147989E-13</v>
      </c>
      <c r="H22">
        <f t="shared" ca="1" si="11"/>
        <v>1.4638433635797352E-24</v>
      </c>
      <c r="I22">
        <f t="shared" ca="1" si="12"/>
        <v>2.0843652481078341E-3</v>
      </c>
      <c r="J22">
        <f ca="1">SUM($I$17:I22)*(14-$B$14)/200*$B$3/1000</f>
        <v>1.5407929298440182E-5</v>
      </c>
      <c r="K22">
        <f t="shared" ca="1" si="0"/>
        <v>3.6495524362483827</v>
      </c>
      <c r="M22">
        <f t="shared" si="1"/>
        <v>0.75</v>
      </c>
      <c r="N22">
        <f t="shared" si="2"/>
        <v>1.5E-5</v>
      </c>
      <c r="O22">
        <f t="shared" ca="1" si="3"/>
        <v>3.5964732179727332</v>
      </c>
      <c r="P22">
        <f t="shared" ca="1" si="13"/>
        <v>0.93438557276162715</v>
      </c>
      <c r="Q22">
        <f t="shared" ca="1" si="4"/>
        <v>6.5614427238113754E-2</v>
      </c>
      <c r="R22">
        <f t="shared" ca="1" si="4"/>
        <v>2.5910307079003078E-13</v>
      </c>
      <c r="S22">
        <f t="shared" ca="1" si="4"/>
        <v>1.0231652415282694E-24</v>
      </c>
      <c r="T22">
        <f t="shared" ca="1" si="4"/>
        <v>1.9947952299353457E-3</v>
      </c>
    </row>
    <row r="23" spans="1:20">
      <c r="A23">
        <v>6</v>
      </c>
      <c r="B23">
        <f t="shared" ca="1" si="5"/>
        <v>3.7026316545240321</v>
      </c>
      <c r="C23">
        <f t="shared" ca="1" si="6"/>
        <v>1.9832083645254193E-4</v>
      </c>
      <c r="D23">
        <f t="shared" ca="1" si="7"/>
        <v>8.4996052102446622E-12</v>
      </c>
      <c r="E23">
        <f t="shared" ca="1" si="8"/>
        <v>0.917711729067338</v>
      </c>
      <c r="F23">
        <f t="shared" ca="1" si="9"/>
        <v>8.2288270932247123E-2</v>
      </c>
      <c r="G23">
        <f t="shared" ca="1" si="10"/>
        <v>4.1492498924558885E-13</v>
      </c>
      <c r="H23">
        <f t="shared" ca="1" si="11"/>
        <v>2.0921905971533163E-24</v>
      </c>
      <c r="I23">
        <f t="shared" ca="1" si="12"/>
        <v>2.195491862352998E-3</v>
      </c>
      <c r="J23">
        <f ca="1">SUM($I$17:I23)*(14-$B$14)/200*$B$3/1000</f>
        <v>1.8321304093046347E-5</v>
      </c>
      <c r="K23">
        <f t="shared" ca="1" si="0"/>
        <v>3.7026316545240321</v>
      </c>
      <c r="M23">
        <f t="shared" si="1"/>
        <v>0.89999999999999991</v>
      </c>
      <c r="N23">
        <f t="shared" si="2"/>
        <v>1.7999999999999997E-5</v>
      </c>
      <c r="O23">
        <f t="shared" ca="1" si="3"/>
        <v>3.6495524362483827</v>
      </c>
      <c r="P23">
        <f t="shared" ca="1" si="13"/>
        <v>0.9264826683587335</v>
      </c>
      <c r="Q23">
        <f t="shared" ca="1" si="4"/>
        <v>7.3517331640938405E-2</v>
      </c>
      <c r="R23">
        <f t="shared" ca="1" si="4"/>
        <v>3.2805160879147989E-13</v>
      </c>
      <c r="S23">
        <f t="shared" ca="1" si="4"/>
        <v>1.4638433635797352E-24</v>
      </c>
      <c r="T23">
        <f t="shared" ca="1" si="4"/>
        <v>2.0843652481078341E-3</v>
      </c>
    </row>
    <row r="24" spans="1:20">
      <c r="A24">
        <v>7</v>
      </c>
      <c r="B24">
        <f t="shared" ca="1" si="5"/>
        <v>3.7557108727996811</v>
      </c>
      <c r="C24">
        <f t="shared" ca="1" si="6"/>
        <v>1.7550485189692019E-4</v>
      </c>
      <c r="D24">
        <f t="shared" ca="1" si="7"/>
        <v>5.9536369951006637E-12</v>
      </c>
      <c r="E24">
        <f t="shared" ca="1" si="8"/>
        <v>0.90799828924023018</v>
      </c>
      <c r="F24">
        <f t="shared" ca="1" si="9"/>
        <v>9.2001710759245486E-2</v>
      </c>
      <c r="G24">
        <f t="shared" ca="1" si="10"/>
        <v>5.2421177970214258E-13</v>
      </c>
      <c r="H24">
        <f t="shared" ca="1" si="11"/>
        <v>2.9868791320369287E-24</v>
      </c>
      <c r="I24">
        <f t="shared" ca="1" si="12"/>
        <v>2.3276346138006235E-3</v>
      </c>
      <c r="J24">
        <f ca="1">SUM($I$17:I24)*(14-$B$14)/200*$B$3/1000</f>
        <v>2.1410029736343348E-5</v>
      </c>
      <c r="K24">
        <f t="shared" ca="1" si="0"/>
        <v>3.7557108727996811</v>
      </c>
      <c r="M24">
        <f t="shared" si="1"/>
        <v>1.05</v>
      </c>
      <c r="N24">
        <f t="shared" si="2"/>
        <v>2.1000000000000002E-5</v>
      </c>
      <c r="O24">
        <f t="shared" ca="1" si="3"/>
        <v>3.7026316545240321</v>
      </c>
      <c r="P24">
        <f t="shared" ca="1" si="13"/>
        <v>0.917711729067338</v>
      </c>
      <c r="Q24">
        <f t="shared" ca="1" si="4"/>
        <v>8.2288270932247123E-2</v>
      </c>
      <c r="R24">
        <f t="shared" ca="1" si="4"/>
        <v>4.1492498924558885E-13</v>
      </c>
      <c r="S24">
        <f t="shared" ca="1" si="4"/>
        <v>2.0921905971533163E-24</v>
      </c>
      <c r="T24">
        <f t="shared" ca="1" si="4"/>
        <v>2.195491862352998E-3</v>
      </c>
    </row>
    <row r="25" spans="1:20">
      <c r="A25">
        <v>8</v>
      </c>
      <c r="B25">
        <f t="shared" ca="1" si="5"/>
        <v>3.8087900910753305</v>
      </c>
      <c r="C25">
        <f t="shared" ca="1" si="6"/>
        <v>1.5531375114349508E-4</v>
      </c>
      <c r="D25">
        <f t="shared" ca="1" si="7"/>
        <v>4.1754974031645699E-12</v>
      </c>
      <c r="E25">
        <f t="shared" ca="1" si="8"/>
        <v>0.89726661456219781</v>
      </c>
      <c r="F25">
        <f t="shared" ca="1" si="9"/>
        <v>0.10273338543714085</v>
      </c>
      <c r="G25">
        <f t="shared" ca="1" si="10"/>
        <v>6.6145711297787799E-13</v>
      </c>
      <c r="H25">
        <f t="shared" ca="1" si="11"/>
        <v>4.2588444880631004E-24</v>
      </c>
      <c r="I25">
        <f t="shared" ca="1" si="12"/>
        <v>2.4801286453614894E-3</v>
      </c>
      <c r="J25">
        <f ca="1">SUM($I$17:I25)*(14-$B$14)/200*$B$3/1000</f>
        <v>2.4701111979314174E-5</v>
      </c>
      <c r="K25">
        <f t="shared" ca="1" si="0"/>
        <v>3.8087900910753305</v>
      </c>
      <c r="M25">
        <f t="shared" si="1"/>
        <v>1.2</v>
      </c>
      <c r="N25">
        <f t="shared" si="2"/>
        <v>2.3999999999999997E-5</v>
      </c>
      <c r="O25">
        <f t="shared" ca="1" si="3"/>
        <v>3.7557108727996811</v>
      </c>
      <c r="P25">
        <f t="shared" ca="1" si="13"/>
        <v>0.90799828924023018</v>
      </c>
      <c r="Q25">
        <f t="shared" ca="1" si="4"/>
        <v>9.2001710759245486E-2</v>
      </c>
      <c r="R25">
        <f t="shared" ca="1" si="4"/>
        <v>5.2421177970214258E-13</v>
      </c>
      <c r="S25">
        <f t="shared" ca="1" si="4"/>
        <v>2.9868791320369287E-24</v>
      </c>
      <c r="T25">
        <f t="shared" ca="1" si="4"/>
        <v>2.3276346138006235E-3</v>
      </c>
    </row>
    <row r="26" spans="1:20">
      <c r="A26">
        <v>9</v>
      </c>
      <c r="B26">
        <f t="shared" ca="1" si="5"/>
        <v>3.8618693093509799</v>
      </c>
      <c r="C26">
        <f t="shared" ca="1" si="6"/>
        <v>1.3744555226559424E-4</v>
      </c>
      <c r="D26">
        <f t="shared" ca="1" si="7"/>
        <v>2.9324621299292361E-12</v>
      </c>
      <c r="E26">
        <f t="shared" ca="1" si="8"/>
        <v>0.88544106461987881</v>
      </c>
      <c r="F26">
        <f t="shared" ca="1" si="9"/>
        <v>0.11455893537928773</v>
      </c>
      <c r="G26">
        <f t="shared" ca="1" si="10"/>
        <v>8.3348594036654372E-13</v>
      </c>
      <c r="H26">
        <f t="shared" ca="1" si="11"/>
        <v>6.0641172204390374E-24</v>
      </c>
      <c r="I26">
        <f t="shared" ca="1" si="12"/>
        <v>2.6521117124124628E-3</v>
      </c>
      <c r="J26">
        <f ca="1">SUM($I$17:I26)*(14-$B$14)/200*$B$3/1000</f>
        <v>2.8220412391177855E-5</v>
      </c>
      <c r="K26">
        <f t="shared" ca="1" si="0"/>
        <v>3.8618693093509799</v>
      </c>
      <c r="M26">
        <f t="shared" si="1"/>
        <v>1.3499999999999999</v>
      </c>
      <c r="N26">
        <f t="shared" si="2"/>
        <v>2.6999999999999999E-5</v>
      </c>
      <c r="O26">
        <f t="shared" ca="1" si="3"/>
        <v>3.8087900910753305</v>
      </c>
      <c r="P26">
        <f t="shared" ca="1" si="13"/>
        <v>0.89726661456219781</v>
      </c>
      <c r="Q26">
        <f t="shared" ca="1" si="4"/>
        <v>0.10273338543714085</v>
      </c>
      <c r="R26">
        <f t="shared" ca="1" si="4"/>
        <v>6.6145711297787799E-13</v>
      </c>
      <c r="S26">
        <f t="shared" ca="1" si="4"/>
        <v>4.2588444880631004E-24</v>
      </c>
      <c r="T26">
        <f t="shared" ca="1" si="4"/>
        <v>2.4801286453614894E-3</v>
      </c>
    </row>
    <row r="27" spans="1:20">
      <c r="A27">
        <v>10</v>
      </c>
      <c r="B27">
        <f t="shared" ca="1" si="5"/>
        <v>3.9149485276266294</v>
      </c>
      <c r="C27">
        <f t="shared" ca="1" si="6"/>
        <v>1.2163301509690812E-4</v>
      </c>
      <c r="D27">
        <f t="shared" ca="1" si="7"/>
        <v>2.062599787002238E-12</v>
      </c>
      <c r="E27">
        <f t="shared" ca="1" si="8"/>
        <v>0.87244779338223366</v>
      </c>
      <c r="F27">
        <f t="shared" ca="1" si="9"/>
        <v>0.12755220661671776</v>
      </c>
      <c r="G27">
        <f t="shared" ca="1" si="10"/>
        <v>1.0486643491908318E-12</v>
      </c>
      <c r="H27">
        <f t="shared" ca="1" si="11"/>
        <v>8.6215436520695825E-24</v>
      </c>
      <c r="I27">
        <f t="shared" ca="1" si="12"/>
        <v>2.8424480642198569E-3</v>
      </c>
      <c r="J27">
        <f ca="1">SUM($I$17:I27)*(14-$B$14)/200*$B$3/1000</f>
        <v>3.1992285422125918E-5</v>
      </c>
      <c r="K27">
        <f t="shared" ca="1" si="0"/>
        <v>3.9149485276266294</v>
      </c>
      <c r="M27">
        <f t="shared" si="1"/>
        <v>1.5</v>
      </c>
      <c r="N27">
        <f t="shared" si="2"/>
        <v>3.0000000000000001E-5</v>
      </c>
      <c r="O27">
        <f t="shared" ca="1" si="3"/>
        <v>3.8618693093509799</v>
      </c>
      <c r="P27">
        <f t="shared" ca="1" si="13"/>
        <v>0.88544106461987881</v>
      </c>
      <c r="Q27">
        <f t="shared" ca="1" si="4"/>
        <v>0.11455893537928773</v>
      </c>
      <c r="R27">
        <f t="shared" ca="1" si="4"/>
        <v>8.3348594036654372E-13</v>
      </c>
      <c r="S27">
        <f t="shared" ca="1" si="4"/>
        <v>6.0641172204390374E-24</v>
      </c>
      <c r="T27">
        <f t="shared" ca="1" si="4"/>
        <v>2.6521117124124628E-3</v>
      </c>
    </row>
    <row r="28" spans="1:20">
      <c r="A28">
        <v>11</v>
      </c>
      <c r="B28">
        <f t="shared" ca="1" si="5"/>
        <v>3.9680277459022788</v>
      </c>
      <c r="C28">
        <f t="shared" ca="1" si="6"/>
        <v>1.076396443369534E-4</v>
      </c>
      <c r="D28">
        <f t="shared" ca="1" si="7"/>
        <v>1.4531811246485901E-12</v>
      </c>
      <c r="E28">
        <f t="shared" ca="1" si="8"/>
        <v>0.85821680456791027</v>
      </c>
      <c r="F28">
        <f t="shared" ca="1" si="9"/>
        <v>0.14178319543077259</v>
      </c>
      <c r="G28">
        <f t="shared" ca="1" si="10"/>
        <v>1.317202377471044E-12</v>
      </c>
      <c r="H28">
        <f t="shared" ca="1" si="11"/>
        <v>1.2237149106027284E-23</v>
      </c>
      <c r="I28">
        <f t="shared" ca="1" si="12"/>
        <v>3.0496517955342405E-3</v>
      </c>
      <c r="J28">
        <f ca="1">SUM($I$17:I28)*(14-$B$14)/200*$B$3/1000</f>
        <v>3.6039113755123117E-5</v>
      </c>
      <c r="K28">
        <f t="shared" ca="1" si="0"/>
        <v>3.9680277459022788</v>
      </c>
      <c r="M28">
        <f t="shared" si="1"/>
        <v>1.65</v>
      </c>
      <c r="N28">
        <f t="shared" si="2"/>
        <v>3.3000000000000003E-5</v>
      </c>
      <c r="O28">
        <f t="shared" ca="1" si="3"/>
        <v>3.9149485276266294</v>
      </c>
      <c r="P28">
        <f t="shared" ca="1" si="13"/>
        <v>0.87244779338223366</v>
      </c>
      <c r="Q28">
        <f t="shared" ca="1" si="4"/>
        <v>0.12755220661671776</v>
      </c>
      <c r="R28">
        <f t="shared" ca="1" si="4"/>
        <v>1.0486643491908318E-12</v>
      </c>
      <c r="S28">
        <f t="shared" ca="1" si="4"/>
        <v>8.6215436520695825E-24</v>
      </c>
      <c r="T28">
        <f t="shared" ca="1" si="4"/>
        <v>2.8424480642198569E-3</v>
      </c>
    </row>
    <row r="29" spans="1:20">
      <c r="A29">
        <v>12</v>
      </c>
      <c r="B29">
        <f t="shared" ca="1" si="5"/>
        <v>4.0211069641779282</v>
      </c>
      <c r="C29">
        <f t="shared" ca="1" si="6"/>
        <v>9.5256152482570025E-5</v>
      </c>
      <c r="D29">
        <f t="shared" ca="1" si="7"/>
        <v>1.0256853991519266E-12</v>
      </c>
      <c r="E29">
        <f t="shared" ca="1" si="8"/>
        <v>0.84268436111534584</v>
      </c>
      <c r="F29">
        <f t="shared" ca="1" si="9"/>
        <v>0.15731563888300268</v>
      </c>
      <c r="G29">
        <f t="shared" ca="1" si="10"/>
        <v>1.651501081904272E-12</v>
      </c>
      <c r="H29">
        <f t="shared" ca="1" si="11"/>
        <v>1.7337474156395974E-23</v>
      </c>
      <c r="I29">
        <f t="shared" ca="1" si="12"/>
        <v>3.271813488740641E-3</v>
      </c>
      <c r="J29">
        <f ca="1">SUM($I$17:I29)*(14-$B$14)/200*$B$3/1000</f>
        <v>4.0380746313275065E-5</v>
      </c>
      <c r="K29">
        <f t="shared" ca="1" si="0"/>
        <v>4.0211069641779282</v>
      </c>
      <c r="M29">
        <f t="shared" si="1"/>
        <v>1.7999999999999998</v>
      </c>
      <c r="N29">
        <f t="shared" si="2"/>
        <v>3.5999999999999994E-5</v>
      </c>
      <c r="O29">
        <f t="shared" ca="1" si="3"/>
        <v>3.9149485276266294</v>
      </c>
      <c r="P29">
        <f t="shared" ca="1" si="13"/>
        <v>0.87244779338223366</v>
      </c>
      <c r="Q29">
        <f t="shared" ca="1" si="4"/>
        <v>0.12755220661671776</v>
      </c>
      <c r="R29">
        <f t="shared" ca="1" si="4"/>
        <v>1.0486643491908318E-12</v>
      </c>
      <c r="S29">
        <f t="shared" ca="1" si="4"/>
        <v>8.6215436520695825E-24</v>
      </c>
      <c r="T29">
        <f t="shared" ca="1" si="4"/>
        <v>2.8424480642198569E-3</v>
      </c>
    </row>
    <row r="30" spans="1:20">
      <c r="A30">
        <v>13</v>
      </c>
      <c r="B30">
        <f t="shared" ca="1" si="5"/>
        <v>4.0741861824535768</v>
      </c>
      <c r="C30">
        <f t="shared" ca="1" si="6"/>
        <v>8.4297329684390041E-5</v>
      </c>
      <c r="D30">
        <f t="shared" ca="1" si="7"/>
        <v>7.253854215801317E-13</v>
      </c>
      <c r="E30">
        <f t="shared" ca="1" si="8"/>
        <v>0.8257957235822343</v>
      </c>
      <c r="F30">
        <f t="shared" ca="1" si="9"/>
        <v>0.17420427641569908</v>
      </c>
      <c r="G30">
        <f t="shared" ca="1" si="10"/>
        <v>2.06654560788487E-12</v>
      </c>
      <c r="H30">
        <f t="shared" ca="1" si="11"/>
        <v>2.4514959318664488E-23</v>
      </c>
      <c r="I30">
        <f t="shared" ca="1" si="12"/>
        <v>3.5065352583997147E-3</v>
      </c>
      <c r="J30">
        <f ca="1">SUM($I$17:I30)*(14-$B$14)/200*$B$3/1000</f>
        <v>4.5033850072571539E-5</v>
      </c>
      <c r="K30">
        <f t="shared" ca="1" si="0"/>
        <v>4.0741861824535768</v>
      </c>
      <c r="M30">
        <f t="shared" si="1"/>
        <v>1.95</v>
      </c>
      <c r="N30">
        <f t="shared" si="2"/>
        <v>3.8999999999999999E-5</v>
      </c>
      <c r="O30">
        <f t="shared" ca="1" si="3"/>
        <v>3.9680277459022788</v>
      </c>
      <c r="P30">
        <f t="shared" ca="1" si="13"/>
        <v>0.85821680456791027</v>
      </c>
      <c r="Q30">
        <f t="shared" ca="1" si="4"/>
        <v>0.14178319543077259</v>
      </c>
      <c r="R30">
        <f t="shared" ca="1" si="4"/>
        <v>1.317202377471044E-12</v>
      </c>
      <c r="S30">
        <f t="shared" ca="1" si="4"/>
        <v>1.2237149106027284E-23</v>
      </c>
      <c r="T30">
        <f t="shared" ca="1" si="4"/>
        <v>3.0496517955342405E-3</v>
      </c>
    </row>
    <row r="31" spans="1:20">
      <c r="A31">
        <v>14</v>
      </c>
      <c r="B31">
        <f t="shared" ca="1" si="5"/>
        <v>4.1272654007292262</v>
      </c>
      <c r="C31">
        <f t="shared" ca="1" si="6"/>
        <v>7.4599273713254232E-5</v>
      </c>
      <c r="D31">
        <f t="shared" ca="1" si="7"/>
        <v>5.1411097785982053E-13</v>
      </c>
      <c r="E31">
        <f t="shared" ca="1" si="8"/>
        <v>0.80750816125426184</v>
      </c>
      <c r="F31">
        <f t="shared" ca="1" si="9"/>
        <v>0.19249183874315789</v>
      </c>
      <c r="G31">
        <f t="shared" ca="1" si="10"/>
        <v>2.5803446757814403E-12</v>
      </c>
      <c r="H31">
        <f t="shared" ca="1" si="11"/>
        <v>3.458940747465996E-23</v>
      </c>
      <c r="I31">
        <f t="shared" ca="1" si="12"/>
        <v>3.7508805276817072E-3</v>
      </c>
      <c r="J31">
        <f ca="1">SUM($I$17:I31)*(14-$B$14)/200*$B$3/1000</f>
        <v>5.0011195228939032E-5</v>
      </c>
      <c r="K31">
        <f t="shared" ca="1" si="0"/>
        <v>4.1272654007292262</v>
      </c>
      <c r="M31">
        <f t="shared" si="1"/>
        <v>2.1</v>
      </c>
      <c r="N31">
        <f t="shared" si="2"/>
        <v>4.2000000000000004E-5</v>
      </c>
      <c r="O31">
        <f t="shared" ca="1" si="3"/>
        <v>4.0211069641779282</v>
      </c>
      <c r="P31">
        <f t="shared" ca="1" si="13"/>
        <v>0.84268436111534584</v>
      </c>
      <c r="Q31">
        <f t="shared" ca="1" si="4"/>
        <v>0.15731563888300268</v>
      </c>
      <c r="R31">
        <f t="shared" ca="1" si="4"/>
        <v>1.651501081904272E-12</v>
      </c>
      <c r="S31">
        <f t="shared" ca="1" si="4"/>
        <v>1.7337474156395974E-23</v>
      </c>
      <c r="T31">
        <f t="shared" ca="1" si="4"/>
        <v>3.271813488740641E-3</v>
      </c>
    </row>
    <row r="32" spans="1:20">
      <c r="A32">
        <v>15</v>
      </c>
      <c r="B32">
        <f t="shared" ca="1" si="5"/>
        <v>4.1803446190048756</v>
      </c>
      <c r="C32">
        <f t="shared" ca="1" si="6"/>
        <v>6.6016938607434369E-5</v>
      </c>
      <c r="D32">
        <f t="shared" ca="1" si="7"/>
        <v>3.6521902722233141E-13</v>
      </c>
      <c r="E32">
        <f t="shared" ca="1" si="8"/>
        <v>0.78779414294073025</v>
      </c>
      <c r="F32">
        <f t="shared" ca="1" si="9"/>
        <v>0.21220585705605532</v>
      </c>
      <c r="G32">
        <f t="shared" ca="1" si="10"/>
        <v>3.2144152929890357E-12</v>
      </c>
      <c r="H32">
        <f t="shared" ca="1" si="11"/>
        <v>4.8690765745793777E-23</v>
      </c>
      <c r="I32">
        <f t="shared" ca="1" si="12"/>
        <v>4.0013458044436514E-3</v>
      </c>
      <c r="J32">
        <f ca="1">SUM($I$17:I32)*(14-$B$14)/200*$B$3/1000</f>
        <v>5.5320902912699501E-5</v>
      </c>
      <c r="K32">
        <f t="shared" ca="1" si="0"/>
        <v>4.1803446190048756</v>
      </c>
      <c r="M32">
        <f t="shared" si="1"/>
        <v>2.25</v>
      </c>
      <c r="N32">
        <f t="shared" si="2"/>
        <v>4.4999999999999996E-5</v>
      </c>
      <c r="O32">
        <f t="shared" ca="1" si="3"/>
        <v>4.0211069641779282</v>
      </c>
      <c r="P32">
        <f t="shared" ca="1" si="13"/>
        <v>0.84268436111534584</v>
      </c>
      <c r="Q32">
        <f t="shared" ca="1" si="4"/>
        <v>0.15731563888300268</v>
      </c>
      <c r="R32">
        <f t="shared" ca="1" si="4"/>
        <v>1.651501081904272E-12</v>
      </c>
      <c r="S32">
        <f t="shared" ca="1" si="4"/>
        <v>1.7337474156395974E-23</v>
      </c>
      <c r="T32">
        <f t="shared" ca="1" si="4"/>
        <v>3.271813488740641E-3</v>
      </c>
    </row>
    <row r="33" spans="1:20">
      <c r="A33">
        <v>16</v>
      </c>
      <c r="B33">
        <f t="shared" ca="1" si="5"/>
        <v>4.2334238372805251</v>
      </c>
      <c r="C33">
        <f t="shared" ca="1" si="6"/>
        <v>5.8421965337759329E-5</v>
      </c>
      <c r="D33">
        <f t="shared" ca="1" si="7"/>
        <v>2.6009644834847867E-13</v>
      </c>
      <c r="E33">
        <f t="shared" ca="1" si="8"/>
        <v>0.76664457401698183</v>
      </c>
      <c r="F33">
        <f t="shared" ca="1" si="9"/>
        <v>0.23335542597902376</v>
      </c>
      <c r="G33">
        <f t="shared" ca="1" si="10"/>
        <v>3.9943097537015125E-12</v>
      </c>
      <c r="H33">
        <f t="shared" ca="1" si="11"/>
        <v>6.8369999718580285E-23</v>
      </c>
      <c r="I33">
        <f t="shared" ca="1" si="12"/>
        <v>4.2538621259572426E-3</v>
      </c>
      <c r="J33">
        <f ca="1">SUM($I$17:I33)*(14-$B$14)/200*$B$3/1000</f>
        <v>6.0965694820154554E-5</v>
      </c>
      <c r="K33">
        <f t="shared" ca="1" si="0"/>
        <v>4.2334238372805251</v>
      </c>
      <c r="M33">
        <f t="shared" si="1"/>
        <v>2.4</v>
      </c>
      <c r="N33">
        <f t="shared" si="2"/>
        <v>4.7999999999999994E-5</v>
      </c>
      <c r="O33">
        <f t="shared" ca="1" si="3"/>
        <v>4.0741861824535768</v>
      </c>
      <c r="P33">
        <f t="shared" ca="1" si="13"/>
        <v>0.8257957235822343</v>
      </c>
      <c r="Q33">
        <f t="shared" ref="Q33:Q96" ca="1" si="14">LOOKUP($N33,$J$17:$J$217,F$17:F$217)</f>
        <v>0.17420427641569908</v>
      </c>
      <c r="R33">
        <f t="shared" ref="R33:R96" ca="1" si="15">LOOKUP($N33,$J$17:$J$217,G$17:G$217)</f>
        <v>2.06654560788487E-12</v>
      </c>
      <c r="S33">
        <f t="shared" ref="S33:S96" ca="1" si="16">LOOKUP($N33,$J$17:$J$217,H$17:H$217)</f>
        <v>2.4514959318664488E-23</v>
      </c>
      <c r="T33">
        <f t="shared" ref="T33:T96" ca="1" si="17">LOOKUP($N33,$J$17:$J$217,I$17:I$217)</f>
        <v>3.5065352583997147E-3</v>
      </c>
    </row>
    <row r="34" spans="1:20">
      <c r="A34">
        <v>17</v>
      </c>
      <c r="B34">
        <f t="shared" ca="1" si="5"/>
        <v>4.2865030555561745</v>
      </c>
      <c r="C34">
        <f t="shared" ca="1" si="6"/>
        <v>5.1700762045666623E-5</v>
      </c>
      <c r="D34">
        <f t="shared" ca="1" si="7"/>
        <v>1.8572737742157264E-13</v>
      </c>
      <c r="E34">
        <f t="shared" ca="1" si="8"/>
        <v>0.7440719058295554</v>
      </c>
      <c r="F34">
        <f t="shared" ca="1" si="9"/>
        <v>0.25592809416549428</v>
      </c>
      <c r="G34">
        <f t="shared" ca="1" si="10"/>
        <v>4.9501803075830155E-12</v>
      </c>
      <c r="H34">
        <f t="shared" ca="1" si="11"/>
        <v>9.5746757140844168E-23</v>
      </c>
      <c r="I34">
        <f t="shared" ca="1" si="12"/>
        <v>4.5038334239591018E-3</v>
      </c>
      <c r="J34">
        <f ca="1">SUM($I$17:I34)*(14-$B$14)/200*$B$3/1000</f>
        <v>6.6942193754841812E-5</v>
      </c>
      <c r="K34">
        <f t="shared" ca="1" si="0"/>
        <v>4.2865030555561745</v>
      </c>
      <c r="M34">
        <f t="shared" si="1"/>
        <v>2.5499999999999998</v>
      </c>
      <c r="N34">
        <f t="shared" si="2"/>
        <v>5.0999999999999993E-5</v>
      </c>
      <c r="O34">
        <f t="shared" ca="1" si="3"/>
        <v>4.1272654007292262</v>
      </c>
      <c r="P34">
        <f t="shared" ca="1" si="13"/>
        <v>0.80750816125426184</v>
      </c>
      <c r="Q34">
        <f t="shared" ca="1" si="14"/>
        <v>0.19249183874315789</v>
      </c>
      <c r="R34">
        <f t="shared" ca="1" si="15"/>
        <v>2.5803446757814403E-12</v>
      </c>
      <c r="S34">
        <f t="shared" ca="1" si="16"/>
        <v>3.458940747465996E-23</v>
      </c>
      <c r="T34">
        <f t="shared" ca="1" si="17"/>
        <v>3.7508805276817072E-3</v>
      </c>
    </row>
    <row r="35" spans="1:20">
      <c r="A35">
        <v>18</v>
      </c>
      <c r="B35">
        <f t="shared" ca="1" si="5"/>
        <v>4.3395822738318239</v>
      </c>
      <c r="C35">
        <f t="shared" ca="1" si="6"/>
        <v>4.5752805141853923E-5</v>
      </c>
      <c r="D35">
        <f t="shared" ca="1" si="7"/>
        <v>1.3300028840246274E-13</v>
      </c>
      <c r="E35">
        <f t="shared" ca="1" si="8"/>
        <v>0.7201129081529809</v>
      </c>
      <c r="F35">
        <f t="shared" ca="1" si="9"/>
        <v>0.27988709184090171</v>
      </c>
      <c r="G35">
        <f t="shared" ca="1" si="10"/>
        <v>6.1173755570424148E-12</v>
      </c>
      <c r="H35">
        <f t="shared" ca="1" si="11"/>
        <v>1.3370492886886055E-22</v>
      </c>
      <c r="I35">
        <f t="shared" ca="1" si="12"/>
        <v>4.7462175698574213E-3</v>
      </c>
      <c r="J35">
        <f ca="1">SUM($I$17:I35)*(14-$B$14)/200*$B$3/1000</f>
        <v>7.3240331714196418E-5</v>
      </c>
      <c r="K35">
        <f t="shared" ca="1" si="0"/>
        <v>4.3395822738318239</v>
      </c>
      <c r="M35">
        <f t="shared" si="1"/>
        <v>2.6999999999999997</v>
      </c>
      <c r="N35">
        <f t="shared" si="2"/>
        <v>5.3999999999999998E-5</v>
      </c>
      <c r="O35">
        <f t="shared" ca="1" si="3"/>
        <v>4.1272654007292262</v>
      </c>
      <c r="P35">
        <f t="shared" ca="1" si="13"/>
        <v>0.80750816125426184</v>
      </c>
      <c r="Q35">
        <f t="shared" ca="1" si="14"/>
        <v>0.19249183874315789</v>
      </c>
      <c r="R35">
        <f t="shared" ca="1" si="15"/>
        <v>2.5803446757814403E-12</v>
      </c>
      <c r="S35">
        <f t="shared" ca="1" si="16"/>
        <v>3.458940747465996E-23</v>
      </c>
      <c r="T35">
        <f t="shared" ca="1" si="17"/>
        <v>3.7508805276817072E-3</v>
      </c>
    </row>
    <row r="36" spans="1:20">
      <c r="A36">
        <v>19</v>
      </c>
      <c r="B36">
        <f t="shared" ca="1" si="5"/>
        <v>4.3926614921074734</v>
      </c>
      <c r="C36">
        <f t="shared" ca="1" si="6"/>
        <v>4.0489135856439655E-5</v>
      </c>
      <c r="D36">
        <f t="shared" ca="1" si="7"/>
        <v>9.5529260946602307E-14</v>
      </c>
      <c r="E36">
        <f t="shared" ca="1" si="8"/>
        <v>0.69483087116097098</v>
      </c>
      <c r="F36">
        <f t="shared" ca="1" si="9"/>
        <v>0.30516912883149194</v>
      </c>
      <c r="G36">
        <f t="shared" ca="1" si="10"/>
        <v>7.5370620384074185E-12</v>
      </c>
      <c r="H36">
        <f t="shared" ca="1" si="11"/>
        <v>1.861502321297054E-22</v>
      </c>
      <c r="I36">
        <f t="shared" ca="1" si="12"/>
        <v>4.975653132807567E-3</v>
      </c>
      <c r="J36">
        <f ca="1">SUM($I$17:I36)*(14-$B$14)/200*$B$3/1000</f>
        <v>7.9842926181701685E-5</v>
      </c>
      <c r="K36">
        <f t="shared" ca="1" si="0"/>
        <v>4.3926614921074734</v>
      </c>
      <c r="M36">
        <f t="shared" si="1"/>
        <v>2.85</v>
      </c>
      <c r="N36">
        <f t="shared" si="2"/>
        <v>5.7000000000000003E-5</v>
      </c>
      <c r="O36">
        <f t="shared" ca="1" si="3"/>
        <v>4.1803446190048756</v>
      </c>
      <c r="P36">
        <f t="shared" ca="1" si="13"/>
        <v>0.78779414294073025</v>
      </c>
      <c r="Q36">
        <f t="shared" ca="1" si="14"/>
        <v>0.21220585705605532</v>
      </c>
      <c r="R36">
        <f t="shared" ca="1" si="15"/>
        <v>3.2144152929890357E-12</v>
      </c>
      <c r="S36">
        <f t="shared" ca="1" si="16"/>
        <v>4.8690765745793777E-23</v>
      </c>
      <c r="T36">
        <f t="shared" ca="1" si="17"/>
        <v>4.0013458044436514E-3</v>
      </c>
    </row>
    <row r="37" spans="1:20">
      <c r="A37">
        <v>20</v>
      </c>
      <c r="B37">
        <f t="shared" ca="1" si="5"/>
        <v>4.4457407103831228</v>
      </c>
      <c r="C37">
        <f t="shared" ca="1" si="6"/>
        <v>3.5831029754753887E-5</v>
      </c>
      <c r="D37">
        <f t="shared" ca="1" si="7"/>
        <v>6.8832788292665526E-14</v>
      </c>
      <c r="E37">
        <f t="shared" ca="1" si="8"/>
        <v>0.66831699696019686</v>
      </c>
      <c r="F37">
        <f t="shared" ca="1" si="9"/>
        <v>0.33168300303054626</v>
      </c>
      <c r="G37">
        <f t="shared" ca="1" si="10"/>
        <v>9.2568649380371252E-12</v>
      </c>
      <c r="H37">
        <f t="shared" ca="1" si="11"/>
        <v>2.5834772266931492E-22</v>
      </c>
      <c r="I37">
        <f t="shared" ca="1" si="12"/>
        <v>5.1866309342230377E-3</v>
      </c>
      <c r="J37">
        <f ca="1">SUM($I$17:I37)*(14-$B$14)/200*$B$3/1000</f>
        <v>8.6725484068523174E-5</v>
      </c>
      <c r="K37">
        <f t="shared" ca="1" si="0"/>
        <v>4.4457407103831228</v>
      </c>
      <c r="M37">
        <f t="shared" si="1"/>
        <v>3</v>
      </c>
      <c r="N37">
        <f t="shared" si="2"/>
        <v>6.0000000000000002E-5</v>
      </c>
      <c r="O37">
        <f t="shared" ca="1" si="3"/>
        <v>4.1803446190048756</v>
      </c>
      <c r="P37">
        <f t="shared" ca="1" si="13"/>
        <v>0.78779414294073025</v>
      </c>
      <c r="Q37">
        <f t="shared" ca="1" si="14"/>
        <v>0.21220585705605532</v>
      </c>
      <c r="R37">
        <f t="shared" ca="1" si="15"/>
        <v>3.2144152929890357E-12</v>
      </c>
      <c r="S37">
        <f t="shared" ca="1" si="16"/>
        <v>4.8690765745793777E-23</v>
      </c>
      <c r="T37">
        <f t="shared" ca="1" si="17"/>
        <v>4.0013458044436514E-3</v>
      </c>
    </row>
    <row r="38" spans="1:20">
      <c r="A38">
        <v>21</v>
      </c>
      <c r="B38">
        <f t="shared" ca="1" si="5"/>
        <v>4.4988199286587722</v>
      </c>
      <c r="C38">
        <f t="shared" ca="1" si="6"/>
        <v>3.1708819319784688E-5</v>
      </c>
      <c r="D38">
        <f t="shared" ca="1" si="7"/>
        <v>4.9761304241807147E-14</v>
      </c>
      <c r="E38">
        <f t="shared" ca="1" si="8"/>
        <v>0.64069075805276021</v>
      </c>
      <c r="F38">
        <f t="shared" ca="1" si="9"/>
        <v>0.3593092419359083</v>
      </c>
      <c r="G38">
        <f t="shared" ca="1" si="10"/>
        <v>1.1331523836074138E-11</v>
      </c>
      <c r="H38">
        <f t="shared" ca="1" si="11"/>
        <v>3.573618973887131E-22</v>
      </c>
      <c r="I38">
        <f t="shared" ca="1" si="12"/>
        <v>5.3737045672463029E-3</v>
      </c>
      <c r="J38">
        <f ca="1">SUM($I$17:I38)*(14-$B$14)/200*$B$3/1000</f>
        <v>9.3856285010366183E-5</v>
      </c>
      <c r="K38">
        <f t="shared" ca="1" si="0"/>
        <v>4.4988199286587722</v>
      </c>
      <c r="M38">
        <f t="shared" si="1"/>
        <v>3.15</v>
      </c>
      <c r="N38">
        <f t="shared" si="2"/>
        <v>6.3E-5</v>
      </c>
      <c r="O38">
        <f t="shared" ca="1" si="3"/>
        <v>4.2334238372805251</v>
      </c>
      <c r="P38">
        <f t="shared" ca="1" si="13"/>
        <v>0.76664457401698183</v>
      </c>
      <c r="Q38">
        <f t="shared" ca="1" si="14"/>
        <v>0.23335542597902376</v>
      </c>
      <c r="R38">
        <f t="shared" ca="1" si="15"/>
        <v>3.9943097537015125E-12</v>
      </c>
      <c r="S38">
        <f t="shared" ca="1" si="16"/>
        <v>6.8369999718580285E-23</v>
      </c>
      <c r="T38">
        <f t="shared" ca="1" si="17"/>
        <v>4.2538621259572426E-3</v>
      </c>
    </row>
    <row r="39" spans="1:20">
      <c r="A39">
        <v>22</v>
      </c>
      <c r="B39">
        <f t="shared" ca="1" si="5"/>
        <v>4.5518991469344208</v>
      </c>
      <c r="C39">
        <f t="shared" ca="1" si="6"/>
        <v>2.8060851991599666E-5</v>
      </c>
      <c r="D39">
        <f t="shared" ca="1" si="7"/>
        <v>3.6097810215375526E-14</v>
      </c>
      <c r="E39">
        <f t="shared" ca="1" si="8"/>
        <v>0.61209904497791168</v>
      </c>
      <c r="F39">
        <f t="shared" ca="1" si="9"/>
        <v>0.38790095500826477</v>
      </c>
      <c r="G39">
        <f t="shared" ca="1" si="10"/>
        <v>1.3823562988193923E-11</v>
      </c>
      <c r="H39">
        <f t="shared" ca="1" si="11"/>
        <v>4.9262805677932244E-22</v>
      </c>
      <c r="I39">
        <f t="shared" ca="1" si="12"/>
        <v>5.5317287000506178E-3</v>
      </c>
      <c r="J39">
        <f ca="1">SUM($I$17:I39)*(14-$B$14)/200*$B$3/1000</f>
        <v>1.011967808881577E-4</v>
      </c>
      <c r="K39">
        <f t="shared" ca="1" si="0"/>
        <v>4.5518991469344208</v>
      </c>
      <c r="M39">
        <f t="shared" si="1"/>
        <v>3.3</v>
      </c>
      <c r="N39">
        <f t="shared" si="2"/>
        <v>6.6000000000000005E-5</v>
      </c>
      <c r="O39">
        <f t="shared" ca="1" si="3"/>
        <v>4.2334238372805251</v>
      </c>
      <c r="P39">
        <f t="shared" ca="1" si="13"/>
        <v>0.76664457401698183</v>
      </c>
      <c r="Q39">
        <f t="shared" ca="1" si="14"/>
        <v>0.23335542597902376</v>
      </c>
      <c r="R39">
        <f t="shared" ca="1" si="15"/>
        <v>3.9943097537015125E-12</v>
      </c>
      <c r="S39">
        <f t="shared" ca="1" si="16"/>
        <v>6.8369999718580285E-23</v>
      </c>
      <c r="T39">
        <f t="shared" ca="1" si="17"/>
        <v>4.2538621259572426E-3</v>
      </c>
    </row>
    <row r="40" spans="1:20">
      <c r="A40">
        <v>23</v>
      </c>
      <c r="B40">
        <f t="shared" ca="1" si="5"/>
        <v>4.6049783652100702</v>
      </c>
      <c r="C40">
        <f t="shared" ca="1" si="6"/>
        <v>2.4832568079983884E-5</v>
      </c>
      <c r="D40">
        <f t="shared" ca="1" si="7"/>
        <v>2.6279037423105558E-14</v>
      </c>
      <c r="E40">
        <f t="shared" ca="1" si="8"/>
        <v>0.58271399816950209</v>
      </c>
      <c r="F40">
        <f t="shared" ca="1" si="9"/>
        <v>0.41728600181369391</v>
      </c>
      <c r="G40">
        <f t="shared" ca="1" si="10"/>
        <v>1.6803980984554086E-11</v>
      </c>
      <c r="H40">
        <f t="shared" ca="1" si="11"/>
        <v>6.7669122784360016E-22</v>
      </c>
      <c r="I40">
        <f t="shared" ca="1" si="12"/>
        <v>5.6561089734412269E-3</v>
      </c>
      <c r="J40">
        <f ca="1">SUM($I$17:I40)*(14-$B$14)/200*$B$3/1000</f>
        <v>1.0870232695796133E-4</v>
      </c>
      <c r="K40">
        <f t="shared" ca="1" si="0"/>
        <v>4.6049783652100702</v>
      </c>
      <c r="M40">
        <f t="shared" si="1"/>
        <v>3.4499999999999997</v>
      </c>
      <c r="N40">
        <f t="shared" si="2"/>
        <v>6.8999999999999997E-5</v>
      </c>
      <c r="O40">
        <f t="shared" ca="1" si="3"/>
        <v>4.2865030555561745</v>
      </c>
      <c r="P40">
        <f t="shared" ca="1" si="13"/>
        <v>0.7440719058295554</v>
      </c>
      <c r="Q40">
        <f t="shared" ca="1" si="14"/>
        <v>0.25592809416549428</v>
      </c>
      <c r="R40">
        <f t="shared" ca="1" si="15"/>
        <v>4.9501803075830155E-12</v>
      </c>
      <c r="S40">
        <f t="shared" ca="1" si="16"/>
        <v>9.5746757140844168E-23</v>
      </c>
      <c r="T40">
        <f t="shared" ca="1" si="17"/>
        <v>4.5038334239591018E-3</v>
      </c>
    </row>
    <row r="41" spans="1:20">
      <c r="A41">
        <v>24</v>
      </c>
      <c r="B41">
        <f t="shared" ca="1" si="5"/>
        <v>4.6580575834857196</v>
      </c>
      <c r="C41">
        <f t="shared" ca="1" si="6"/>
        <v>2.1975684759380663E-5</v>
      </c>
      <c r="D41">
        <f t="shared" ca="1" si="7"/>
        <v>1.9200590847835797E-14</v>
      </c>
      <c r="E41">
        <f t="shared" ca="1" si="8"/>
        <v>0.5527295155441615</v>
      </c>
      <c r="F41">
        <f t="shared" ca="1" si="9"/>
        <v>0.4472704844354855</v>
      </c>
      <c r="G41">
        <f t="shared" ca="1" si="10"/>
        <v>2.0352971446978969E-11</v>
      </c>
      <c r="H41">
        <f t="shared" ca="1" si="11"/>
        <v>9.2615869174638516E-22</v>
      </c>
      <c r="I41">
        <f t="shared" ca="1" si="12"/>
        <v>5.7430435478033658E-3</v>
      </c>
      <c r="J41">
        <f ca="1">SUM($I$17:I41)*(14-$B$14)/200*$B$3/1000</f>
        <v>1.1632323350897168E-4</v>
      </c>
      <c r="K41">
        <f t="shared" ca="1" si="0"/>
        <v>4.6580575834857196</v>
      </c>
      <c r="M41">
        <f t="shared" si="1"/>
        <v>3.5999999999999996</v>
      </c>
      <c r="N41">
        <f t="shared" si="2"/>
        <v>7.1999999999999988E-5</v>
      </c>
      <c r="O41">
        <f t="shared" ca="1" si="3"/>
        <v>4.2865030555561745</v>
      </c>
      <c r="P41">
        <f t="shared" ca="1" si="13"/>
        <v>0.7440719058295554</v>
      </c>
      <c r="Q41">
        <f t="shared" ca="1" si="14"/>
        <v>0.25592809416549428</v>
      </c>
      <c r="R41">
        <f t="shared" ca="1" si="15"/>
        <v>4.9501803075830155E-12</v>
      </c>
      <c r="S41">
        <f t="shared" ca="1" si="16"/>
        <v>9.5746757140844168E-23</v>
      </c>
      <c r="T41">
        <f t="shared" ca="1" si="17"/>
        <v>4.5038334239591018E-3</v>
      </c>
    </row>
    <row r="42" spans="1:20">
      <c r="A42">
        <v>25</v>
      </c>
      <c r="B42">
        <f t="shared" ca="1" si="5"/>
        <v>4.7111368017613691</v>
      </c>
      <c r="C42">
        <f t="shared" ca="1" si="6"/>
        <v>1.9447473941808676E-5</v>
      </c>
      <c r="D42">
        <f t="shared" ca="1" si="7"/>
        <v>1.4080645331408401E-14</v>
      </c>
      <c r="E42">
        <f t="shared" ca="1" si="8"/>
        <v>0.5223565384833837</v>
      </c>
      <c r="F42">
        <f t="shared" ca="1" si="9"/>
        <v>0.47764346149205561</v>
      </c>
      <c r="G42">
        <f t="shared" ca="1" si="10"/>
        <v>2.4560694253725446E-11</v>
      </c>
      <c r="H42">
        <f t="shared" ca="1" si="11"/>
        <v>1.2629246516651317E-21</v>
      </c>
      <c r="I42">
        <f t="shared" ca="1" si="12"/>
        <v>5.7897347198626404E-3</v>
      </c>
      <c r="J42">
        <f ca="1">SUM($I$17:I42)*(14-$B$14)/200*$B$3/1000</f>
        <v>1.2400609833281405E-4</v>
      </c>
      <c r="K42">
        <f t="shared" ca="1" si="0"/>
        <v>4.7111368017613691</v>
      </c>
      <c r="M42">
        <f t="shared" si="1"/>
        <v>3.75</v>
      </c>
      <c r="N42">
        <f t="shared" si="2"/>
        <v>7.4999999999999993E-5</v>
      </c>
      <c r="O42">
        <f t="shared" ca="1" si="3"/>
        <v>4.3395822738318239</v>
      </c>
      <c r="P42">
        <f t="shared" ca="1" si="13"/>
        <v>0.7201129081529809</v>
      </c>
      <c r="Q42">
        <f t="shared" ca="1" si="14"/>
        <v>0.27988709184090171</v>
      </c>
      <c r="R42">
        <f t="shared" ca="1" si="15"/>
        <v>6.1173755570424148E-12</v>
      </c>
      <c r="S42">
        <f t="shared" ca="1" si="16"/>
        <v>1.3370492886886055E-22</v>
      </c>
      <c r="T42">
        <f t="shared" ca="1" si="17"/>
        <v>4.7462175698574213E-3</v>
      </c>
    </row>
    <row r="43" spans="1:20">
      <c r="A43">
        <v>26</v>
      </c>
      <c r="B43">
        <f t="shared" ca="1" si="5"/>
        <v>4.7642160200370185</v>
      </c>
      <c r="C43">
        <f t="shared" ca="1" si="6"/>
        <v>1.7210123227486012E-5</v>
      </c>
      <c r="D43">
        <f t="shared" ca="1" si="7"/>
        <v>1.0364494148079856E-14</v>
      </c>
      <c r="E43">
        <f t="shared" ca="1" si="8"/>
        <v>0.49181733165380609</v>
      </c>
      <c r="F43">
        <f t="shared" ca="1" si="9"/>
        <v>0.50818266831666581</v>
      </c>
      <c r="G43">
        <f t="shared" ca="1" si="10"/>
        <v>2.9528124906453631E-11</v>
      </c>
      <c r="H43">
        <f t="shared" ca="1" si="11"/>
        <v>1.7157416316052136E-21</v>
      </c>
      <c r="I43">
        <f t="shared" ca="1" si="12"/>
        <v>5.7945501246653075E-3</v>
      </c>
      <c r="J43">
        <f ca="1">SUM($I$17:I43)*(14-$B$14)/200*$B$3/1000</f>
        <v>1.3169535310472157E-4</v>
      </c>
      <c r="K43">
        <f t="shared" ca="1" si="0"/>
        <v>4.7642160200370185</v>
      </c>
      <c r="M43">
        <f t="shared" si="1"/>
        <v>3.9</v>
      </c>
      <c r="N43">
        <f t="shared" si="2"/>
        <v>7.7999999999999999E-5</v>
      </c>
      <c r="O43">
        <f t="shared" ca="1" si="3"/>
        <v>4.3395822738318239</v>
      </c>
      <c r="P43">
        <f t="shared" ca="1" si="13"/>
        <v>0.7201129081529809</v>
      </c>
      <c r="Q43">
        <f t="shared" ca="1" si="14"/>
        <v>0.27988709184090171</v>
      </c>
      <c r="R43">
        <f t="shared" ca="1" si="15"/>
        <v>6.1173755570424148E-12</v>
      </c>
      <c r="S43">
        <f t="shared" ca="1" si="16"/>
        <v>1.3370492886886055E-22</v>
      </c>
      <c r="T43">
        <f t="shared" ca="1" si="17"/>
        <v>4.7462175698574213E-3</v>
      </c>
    </row>
    <row r="44" spans="1:20">
      <c r="A44">
        <v>27</v>
      </c>
      <c r="B44">
        <f t="shared" ca="1" si="5"/>
        <v>4.8172952383126679</v>
      </c>
      <c r="C44">
        <f t="shared" ca="1" si="6"/>
        <v>1.5230170375418255E-5</v>
      </c>
      <c r="D44">
        <f t="shared" ca="1" si="7"/>
        <v>7.6576241742334718E-15</v>
      </c>
      <c r="E44">
        <f t="shared" ca="1" si="8"/>
        <v>0.46133907138332136</v>
      </c>
      <c r="F44">
        <f t="shared" ca="1" si="9"/>
        <v>0.53866092858131076</v>
      </c>
      <c r="G44">
        <f t="shared" ca="1" si="10"/>
        <v>3.5368017251515337E-11</v>
      </c>
      <c r="H44">
        <f t="shared" ca="1" si="11"/>
        <v>2.3222338542318545E-21</v>
      </c>
      <c r="I44">
        <f t="shared" ca="1" si="12"/>
        <v>5.7571170204019691E-3</v>
      </c>
      <c r="J44">
        <f ca="1">SUM($I$17:I44)*(14-$B$14)/200*$B$3/1000</f>
        <v>1.3933493487883086E-4</v>
      </c>
      <c r="K44">
        <f t="shared" ca="1" si="0"/>
        <v>4.8172952383126679</v>
      </c>
      <c r="M44">
        <f t="shared" si="1"/>
        <v>4.05</v>
      </c>
      <c r="N44">
        <f t="shared" si="2"/>
        <v>8.1000000000000004E-5</v>
      </c>
      <c r="O44">
        <f t="shared" ca="1" si="3"/>
        <v>4.3926614921074734</v>
      </c>
      <c r="P44">
        <f t="shared" ca="1" si="13"/>
        <v>0.69483087116097098</v>
      </c>
      <c r="Q44">
        <f t="shared" ca="1" si="14"/>
        <v>0.30516912883149194</v>
      </c>
      <c r="R44">
        <f t="shared" ca="1" si="15"/>
        <v>7.5370620384074185E-12</v>
      </c>
      <c r="S44">
        <f t="shared" ca="1" si="16"/>
        <v>1.861502321297054E-22</v>
      </c>
      <c r="T44">
        <f t="shared" ca="1" si="17"/>
        <v>4.975653132807567E-3</v>
      </c>
    </row>
    <row r="45" spans="1:20">
      <c r="A45">
        <v>28</v>
      </c>
      <c r="B45">
        <f t="shared" ca="1" si="5"/>
        <v>4.8703744565883174</v>
      </c>
      <c r="C45">
        <f t="shared" ca="1" si="6"/>
        <v>1.3478002835785145E-5</v>
      </c>
      <c r="D45">
        <f t="shared" ca="1" si="7"/>
        <v>5.6787288483231792E-15</v>
      </c>
      <c r="E45">
        <f t="shared" ca="1" si="8"/>
        <v>0.43114712855000253</v>
      </c>
      <c r="F45">
        <f t="shared" ca="1" si="9"/>
        <v>0.56885287140779139</v>
      </c>
      <c r="G45">
        <f t="shared" ca="1" si="10"/>
        <v>4.2206021050644307E-11</v>
      </c>
      <c r="H45">
        <f t="shared" ca="1" si="11"/>
        <v>3.1314744153773323E-21</v>
      </c>
      <c r="I45">
        <f t="shared" ca="1" si="12"/>
        <v>5.6783396272848431E-3</v>
      </c>
      <c r="J45">
        <f ca="1">SUM($I$17:I45)*(14-$B$14)/200*$B$3/1000</f>
        <v>1.4686998059182889E-4</v>
      </c>
      <c r="K45">
        <f t="shared" ca="1" si="0"/>
        <v>4.8703744565883174</v>
      </c>
      <c r="M45">
        <f t="shared" si="1"/>
        <v>4.2</v>
      </c>
      <c r="N45">
        <f t="shared" si="2"/>
        <v>8.4000000000000009E-5</v>
      </c>
      <c r="O45">
        <f t="shared" ca="1" si="3"/>
        <v>4.3926614921074734</v>
      </c>
      <c r="P45">
        <f t="shared" ca="1" si="13"/>
        <v>0.69483087116097098</v>
      </c>
      <c r="Q45">
        <f t="shared" ca="1" si="14"/>
        <v>0.30516912883149194</v>
      </c>
      <c r="R45">
        <f t="shared" ca="1" si="15"/>
        <v>7.5370620384074185E-12</v>
      </c>
      <c r="S45">
        <f t="shared" ca="1" si="16"/>
        <v>1.861502321297054E-22</v>
      </c>
      <c r="T45">
        <f t="shared" ca="1" si="17"/>
        <v>4.975653132807567E-3</v>
      </c>
    </row>
    <row r="46" spans="1:20">
      <c r="A46">
        <v>29</v>
      </c>
      <c r="B46">
        <f t="shared" ca="1" si="5"/>
        <v>4.9234536748639659</v>
      </c>
      <c r="C46">
        <f t="shared" ca="1" si="6"/>
        <v>1.1927414859037254E-5</v>
      </c>
      <c r="D46">
        <f t="shared" ca="1" si="7"/>
        <v>4.2266701487278542E-15</v>
      </c>
      <c r="E46">
        <f t="shared" ca="1" si="8"/>
        <v>0.40145846415039693</v>
      </c>
      <c r="F46">
        <f t="shared" ca="1" si="9"/>
        <v>0.59854153579942115</v>
      </c>
      <c r="G46">
        <f t="shared" ca="1" si="10"/>
        <v>5.0182000280296586E-11</v>
      </c>
      <c r="H46">
        <f t="shared" ca="1" si="11"/>
        <v>4.2072822043474328E-21</v>
      </c>
      <c r="I46">
        <f t="shared" ca="1" si="12"/>
        <v>5.5603375403475352E-3</v>
      </c>
      <c r="J46">
        <f ca="1">SUM($I$17:I46)*(14-$B$14)/200*$B$3/1000</f>
        <v>1.5424843984158872E-4</v>
      </c>
      <c r="K46">
        <f t="shared" ca="1" si="0"/>
        <v>4.9234536748639659</v>
      </c>
      <c r="M46">
        <f t="shared" si="1"/>
        <v>4.3499999999999996</v>
      </c>
      <c r="N46">
        <f t="shared" si="2"/>
        <v>8.7000000000000001E-5</v>
      </c>
      <c r="O46">
        <f t="shared" ca="1" si="3"/>
        <v>4.4457407103831228</v>
      </c>
      <c r="P46">
        <f t="shared" ca="1" si="13"/>
        <v>0.66831699696019686</v>
      </c>
      <c r="Q46">
        <f t="shared" ca="1" si="14"/>
        <v>0.33168300303054626</v>
      </c>
      <c r="R46">
        <f t="shared" ca="1" si="15"/>
        <v>9.2568649380371252E-12</v>
      </c>
      <c r="S46">
        <f t="shared" ca="1" si="16"/>
        <v>2.5834772266931492E-22</v>
      </c>
      <c r="T46">
        <f t="shared" ca="1" si="17"/>
        <v>5.1866309342230377E-3</v>
      </c>
    </row>
    <row r="47" spans="1:20">
      <c r="A47">
        <v>30</v>
      </c>
      <c r="B47">
        <f t="shared" ca="1" si="5"/>
        <v>4.9765328931396162</v>
      </c>
      <c r="C47">
        <f t="shared" ca="1" si="6"/>
        <v>1.0555215557742876E-5</v>
      </c>
      <c r="D47">
        <f t="shared" ca="1" si="7"/>
        <v>3.1572106399057553E-15</v>
      </c>
      <c r="E47">
        <f t="shared" ca="1" si="8"/>
        <v>0.37247554378210701</v>
      </c>
      <c r="F47">
        <f t="shared" ca="1" si="9"/>
        <v>0.62752445615844143</v>
      </c>
      <c r="G47">
        <f t="shared" ca="1" si="10"/>
        <v>5.9451600275289034E-11</v>
      </c>
      <c r="H47">
        <f t="shared" ca="1" si="11"/>
        <v>5.6324382908199137E-21</v>
      </c>
      <c r="I47">
        <f t="shared" ca="1" si="12"/>
        <v>5.4063115984523125E-3</v>
      </c>
      <c r="J47">
        <f ca="1">SUM($I$17:I47)*(14-$B$14)/200*$B$3/1000</f>
        <v>1.6142250967659936E-4</v>
      </c>
      <c r="K47">
        <f t="shared" ca="1" si="0"/>
        <v>4.9765328931396162</v>
      </c>
      <c r="M47">
        <f t="shared" si="1"/>
        <v>4.5</v>
      </c>
      <c r="N47">
        <f t="shared" si="2"/>
        <v>8.9999999999999992E-5</v>
      </c>
      <c r="O47">
        <f t="shared" ca="1" si="3"/>
        <v>4.4457407103831228</v>
      </c>
      <c r="P47">
        <f t="shared" ca="1" si="13"/>
        <v>0.66831699696019686</v>
      </c>
      <c r="Q47">
        <f t="shared" ca="1" si="14"/>
        <v>0.33168300303054626</v>
      </c>
      <c r="R47">
        <f t="shared" ca="1" si="15"/>
        <v>9.2568649380371252E-12</v>
      </c>
      <c r="S47">
        <f t="shared" ca="1" si="16"/>
        <v>2.5834772266931492E-22</v>
      </c>
      <c r="T47">
        <f t="shared" ca="1" si="17"/>
        <v>5.1866309342230377E-3</v>
      </c>
    </row>
    <row r="48" spans="1:20">
      <c r="A48">
        <v>31</v>
      </c>
      <c r="B48">
        <f t="shared" ca="1" si="5"/>
        <v>5.0296121114152648</v>
      </c>
      <c r="C48">
        <f t="shared" ca="1" si="6"/>
        <v>9.3408820592839458E-6</v>
      </c>
      <c r="D48">
        <f t="shared" ca="1" si="7"/>
        <v>2.3665970984800236E-15</v>
      </c>
      <c r="E48">
        <f t="shared" ca="1" si="8"/>
        <v>0.34438112310587637</v>
      </c>
      <c r="F48">
        <f t="shared" ca="1" si="9"/>
        <v>0.65561887682393549</v>
      </c>
      <c r="G48">
        <f t="shared" ca="1" si="10"/>
        <v>7.0188112071526787E-11</v>
      </c>
      <c r="H48">
        <f t="shared" ca="1" si="11"/>
        <v>7.5140775385089578E-21</v>
      </c>
      <c r="I48">
        <f t="shared" ca="1" si="12"/>
        <v>5.2203509365667681E-3</v>
      </c>
      <c r="J48">
        <f ca="1">SUM($I$17:I48)*(14-$B$14)/200*$B$3/1000</f>
        <v>1.6834981334753731E-4</v>
      </c>
      <c r="K48">
        <f t="shared" ca="1" si="0"/>
        <v>5.0296121114152648</v>
      </c>
      <c r="M48">
        <f t="shared" si="1"/>
        <v>4.6499999999999995</v>
      </c>
      <c r="N48">
        <f t="shared" si="2"/>
        <v>9.2999999999999997E-5</v>
      </c>
      <c r="O48">
        <f t="shared" ca="1" si="3"/>
        <v>4.4457407103831228</v>
      </c>
      <c r="P48">
        <f t="shared" ca="1" si="13"/>
        <v>0.66831699696019686</v>
      </c>
      <c r="Q48">
        <f t="shared" ca="1" si="14"/>
        <v>0.33168300303054626</v>
      </c>
      <c r="R48">
        <f t="shared" ca="1" si="15"/>
        <v>9.2568649380371252E-12</v>
      </c>
      <c r="S48">
        <f t="shared" ca="1" si="16"/>
        <v>2.5834772266931492E-22</v>
      </c>
      <c r="T48">
        <f t="shared" ca="1" si="17"/>
        <v>5.1866309342230377E-3</v>
      </c>
    </row>
    <row r="49" spans="1:20">
      <c r="A49">
        <v>32</v>
      </c>
      <c r="B49">
        <f t="shared" ca="1" si="5"/>
        <v>5.0826913296909142</v>
      </c>
      <c r="C49">
        <f t="shared" ca="1" si="6"/>
        <v>8.266252561886144E-6</v>
      </c>
      <c r="D49">
        <f t="shared" ca="1" si="7"/>
        <v>1.7799556211022823E-15</v>
      </c>
      <c r="E49">
        <f t="shared" ca="1" si="8"/>
        <v>0.31733416843906215</v>
      </c>
      <c r="F49">
        <f t="shared" ca="1" si="9"/>
        <v>0.68266583147835325</v>
      </c>
      <c r="G49">
        <f t="shared" ca="1" si="10"/>
        <v>8.2584681071320503E-11</v>
      </c>
      <c r="H49">
        <f t="shared" ca="1" si="11"/>
        <v>9.9905828491256302E-21</v>
      </c>
      <c r="I49">
        <f t="shared" ca="1" si="12"/>
        <v>5.007200169620943E-3</v>
      </c>
      <c r="J49">
        <f ca="1">SUM($I$17:I49)*(14-$B$14)/200*$B$3/1000</f>
        <v>1.7499427011636679E-4</v>
      </c>
      <c r="K49">
        <f t="shared" ca="1" si="0"/>
        <v>5.0826913296909142</v>
      </c>
      <c r="M49">
        <f t="shared" si="1"/>
        <v>4.8</v>
      </c>
      <c r="N49">
        <f t="shared" si="2"/>
        <v>9.5999999999999989E-5</v>
      </c>
      <c r="O49">
        <f t="shared" ca="1" si="3"/>
        <v>4.4988199286587722</v>
      </c>
      <c r="P49">
        <f t="shared" ca="1" si="13"/>
        <v>0.64069075805276021</v>
      </c>
      <c r="Q49">
        <f t="shared" ca="1" si="14"/>
        <v>0.3593092419359083</v>
      </c>
      <c r="R49">
        <f t="shared" ca="1" si="15"/>
        <v>1.1331523836074138E-11</v>
      </c>
      <c r="S49">
        <f t="shared" ca="1" si="16"/>
        <v>3.573618973887131E-22</v>
      </c>
      <c r="T49">
        <f t="shared" ca="1" si="17"/>
        <v>5.3737045672463029E-3</v>
      </c>
    </row>
    <row r="50" spans="1:20">
      <c r="A50">
        <v>33</v>
      </c>
      <c r="B50">
        <f t="shared" ca="1" si="5"/>
        <v>5.1357705479665636</v>
      </c>
      <c r="C50">
        <f t="shared" ca="1" si="6"/>
        <v>7.3152547032723539E-6</v>
      </c>
      <c r="D50">
        <f t="shared" ca="1" si="7"/>
        <v>1.3430706653363889E-15</v>
      </c>
      <c r="E50">
        <f t="shared" ca="1" si="8"/>
        <v>0.29146706820876822</v>
      </c>
      <c r="F50">
        <f t="shared" ca="1" si="9"/>
        <v>0.70853293169437481</v>
      </c>
      <c r="G50">
        <f t="shared" ca="1" si="10"/>
        <v>9.6856905252721377E-11</v>
      </c>
      <c r="H50">
        <f t="shared" ca="1" si="11"/>
        <v>1.3240400940433984E-20</v>
      </c>
      <c r="I50">
        <f t="shared" ca="1" si="12"/>
        <v>4.772008103225386E-3</v>
      </c>
      <c r="J50">
        <f ca="1">SUM($I$17:I50)*(14-$B$14)/200*$B$3/1000</f>
        <v>1.8132663160947348E-4</v>
      </c>
      <c r="K50">
        <f t="shared" ca="1" si="0"/>
        <v>5.1357705479665636</v>
      </c>
      <c r="M50">
        <f t="shared" si="1"/>
        <v>4.95</v>
      </c>
      <c r="N50">
        <f t="shared" si="2"/>
        <v>9.9000000000000008E-5</v>
      </c>
      <c r="O50">
        <f t="shared" ca="1" si="3"/>
        <v>4.4988199286587722</v>
      </c>
      <c r="P50">
        <f t="shared" ca="1" si="13"/>
        <v>0.64069075805276021</v>
      </c>
      <c r="Q50">
        <f t="shared" ca="1" si="14"/>
        <v>0.3593092419359083</v>
      </c>
      <c r="R50">
        <f t="shared" ca="1" si="15"/>
        <v>1.1331523836074138E-11</v>
      </c>
      <c r="S50">
        <f t="shared" ca="1" si="16"/>
        <v>3.573618973887131E-22</v>
      </c>
      <c r="T50">
        <f t="shared" ca="1" si="17"/>
        <v>5.3737045672463029E-3</v>
      </c>
    </row>
    <row r="51" spans="1:20">
      <c r="A51">
        <v>34</v>
      </c>
      <c r="B51">
        <f t="shared" ca="1" si="5"/>
        <v>5.1888497662422131</v>
      </c>
      <c r="C51">
        <f t="shared" ca="1" si="6"/>
        <v>6.4736651793685258E-6</v>
      </c>
      <c r="D51">
        <f t="shared" ca="1" si="7"/>
        <v>1.0165479635361691E-15</v>
      </c>
      <c r="E51">
        <f t="shared" ca="1" si="8"/>
        <v>0.26688417728129632</v>
      </c>
      <c r="F51">
        <f t="shared" ca="1" si="9"/>
        <v>0.73311582260545782</v>
      </c>
      <c r="G51">
        <f t="shared" ca="1" si="10"/>
        <v>1.1324586649026691E-10</v>
      </c>
      <c r="H51">
        <f t="shared" ca="1" si="11"/>
        <v>1.749331535575547E-20</v>
      </c>
      <c r="I51">
        <f t="shared" ca="1" si="12"/>
        <v>4.5200789450864243E-3</v>
      </c>
      <c r="J51">
        <f ca="1">SUM($I$17:I51)*(14-$B$14)/200*$B$3/1000</f>
        <v>1.8732468803320872E-4</v>
      </c>
      <c r="K51">
        <f t="shared" ca="1" si="0"/>
        <v>5.1888497662422131</v>
      </c>
      <c r="M51">
        <f t="shared" si="1"/>
        <v>5.0999999999999996</v>
      </c>
      <c r="N51">
        <f t="shared" si="2"/>
        <v>1.0199999999999999E-4</v>
      </c>
      <c r="O51">
        <f t="shared" ca="1" si="3"/>
        <v>4.5518991469344208</v>
      </c>
      <c r="P51">
        <f t="shared" ca="1" si="13"/>
        <v>0.61209904497791168</v>
      </c>
      <c r="Q51">
        <f t="shared" ca="1" si="14"/>
        <v>0.38790095500826477</v>
      </c>
      <c r="R51">
        <f t="shared" ca="1" si="15"/>
        <v>1.3823562988193923E-11</v>
      </c>
      <c r="S51">
        <f t="shared" ca="1" si="16"/>
        <v>4.9262805677932244E-22</v>
      </c>
      <c r="T51">
        <f t="shared" ca="1" si="17"/>
        <v>5.5317287000506178E-3</v>
      </c>
    </row>
    <row r="52" spans="1:20">
      <c r="A52">
        <v>35</v>
      </c>
      <c r="B52">
        <f t="shared" ca="1" si="5"/>
        <v>5.2419289845178625</v>
      </c>
      <c r="C52">
        <f t="shared" ca="1" si="6"/>
        <v>5.7288970178743913E-6</v>
      </c>
      <c r="D52">
        <f t="shared" ca="1" si="7"/>
        <v>7.7165984012829051E-16</v>
      </c>
      <c r="E52">
        <f t="shared" ca="1" si="8"/>
        <v>0.24366163149650741</v>
      </c>
      <c r="F52">
        <f t="shared" ca="1" si="9"/>
        <v>0.75633836837147106</v>
      </c>
      <c r="G52">
        <f t="shared" ca="1" si="10"/>
        <v>1.320216380241545E-10</v>
      </c>
      <c r="H52">
        <f t="shared" ca="1" si="11"/>
        <v>2.3044861447542458E-20</v>
      </c>
      <c r="I52">
        <f t="shared" ca="1" si="12"/>
        <v>4.2566441202438838E-3</v>
      </c>
      <c r="J52">
        <f ca="1">SUM($I$17:I52)*(14-$B$14)/200*$B$3/1000</f>
        <v>1.9297317159271333E-4</v>
      </c>
      <c r="K52">
        <f t="shared" ca="1" si="0"/>
        <v>5.2419289845178625</v>
      </c>
      <c r="M52">
        <f t="shared" si="1"/>
        <v>5.25</v>
      </c>
      <c r="N52">
        <f t="shared" si="2"/>
        <v>1.05E-4</v>
      </c>
      <c r="O52">
        <f t="shared" ca="1" si="3"/>
        <v>4.5518991469344208</v>
      </c>
      <c r="P52">
        <f t="shared" ca="1" si="13"/>
        <v>0.61209904497791168</v>
      </c>
      <c r="Q52">
        <f t="shared" ca="1" si="14"/>
        <v>0.38790095500826477</v>
      </c>
      <c r="R52">
        <f t="shared" ca="1" si="15"/>
        <v>1.3823562988193923E-11</v>
      </c>
      <c r="S52">
        <f t="shared" ca="1" si="16"/>
        <v>4.9262805677932244E-22</v>
      </c>
      <c r="T52">
        <f t="shared" ca="1" si="17"/>
        <v>5.5317287000506178E-3</v>
      </c>
    </row>
    <row r="53" spans="1:20">
      <c r="A53">
        <v>36</v>
      </c>
      <c r="B53">
        <f t="shared" ca="1" si="5"/>
        <v>5.2950082027935119</v>
      </c>
      <c r="C53">
        <f t="shared" ca="1" si="6"/>
        <v>5.0698113251219368E-6</v>
      </c>
      <c r="D53">
        <f t="shared" ca="1" si="7"/>
        <v>5.8738021734071207E-16</v>
      </c>
      <c r="E53">
        <f t="shared" ca="1" si="8"/>
        <v>0.22184828512744459</v>
      </c>
      <c r="F53">
        <f t="shared" ca="1" si="9"/>
        <v>0.77815171471906819</v>
      </c>
      <c r="G53">
        <f t="shared" ca="1" si="10"/>
        <v>1.5348731241006339E-10</v>
      </c>
      <c r="H53">
        <f t="shared" ca="1" si="11"/>
        <v>3.0274758283311821E-20</v>
      </c>
      <c r="I53">
        <f t="shared" ca="1" si="12"/>
        <v>3.9866682476552232E-3</v>
      </c>
      <c r="J53">
        <f ca="1">SUM($I$17:I53)*(14-$B$14)/200*$B$3/1000</f>
        <v>1.9826340244546065E-4</v>
      </c>
      <c r="K53">
        <f t="shared" ca="1" si="0"/>
        <v>5.2950082027935119</v>
      </c>
      <c r="M53">
        <f t="shared" si="1"/>
        <v>5.3999999999999995</v>
      </c>
      <c r="N53">
        <f t="shared" si="2"/>
        <v>1.08E-4</v>
      </c>
      <c r="O53">
        <f t="shared" ca="1" si="3"/>
        <v>4.5518991469344208</v>
      </c>
      <c r="P53">
        <f t="shared" ca="1" si="13"/>
        <v>0.61209904497791168</v>
      </c>
      <c r="Q53">
        <f t="shared" ca="1" si="14"/>
        <v>0.38790095500826477</v>
      </c>
      <c r="R53">
        <f t="shared" ca="1" si="15"/>
        <v>1.3823562988193923E-11</v>
      </c>
      <c r="S53">
        <f t="shared" ca="1" si="16"/>
        <v>4.9262805677932244E-22</v>
      </c>
      <c r="T53">
        <f t="shared" ca="1" si="17"/>
        <v>5.5317287000506178E-3</v>
      </c>
    </row>
    <row r="54" spans="1:20">
      <c r="A54">
        <v>37</v>
      </c>
      <c r="B54">
        <f t="shared" ca="1" si="5"/>
        <v>5.3480874210691614</v>
      </c>
      <c r="C54">
        <f t="shared" ca="1" si="6"/>
        <v>4.4865506906722613E-6</v>
      </c>
      <c r="D54">
        <f t="shared" ca="1" si="7"/>
        <v>4.4826269450560146E-16</v>
      </c>
      <c r="E54">
        <f t="shared" ca="1" si="8"/>
        <v>0.20146756592832277</v>
      </c>
      <c r="F54">
        <f t="shared" ca="1" si="9"/>
        <v>0.79853243389369366</v>
      </c>
      <c r="G54">
        <f t="shared" ca="1" si="10"/>
        <v>1.7798359785700812E-10</v>
      </c>
      <c r="H54">
        <f t="shared" ca="1" si="11"/>
        <v>3.9670475188666425E-20</v>
      </c>
      <c r="I54">
        <f t="shared" ca="1" si="12"/>
        <v>3.7146975321303301E-3</v>
      </c>
      <c r="J54">
        <f ca="1">SUM($I$17:I54)*(14-$B$14)/200*$B$3/1000</f>
        <v>2.0319273347385963E-4</v>
      </c>
      <c r="K54">
        <f t="shared" ca="1" si="0"/>
        <v>5.3480874210691614</v>
      </c>
      <c r="M54">
        <f t="shared" si="1"/>
        <v>5.55</v>
      </c>
      <c r="N54">
        <f t="shared" si="2"/>
        <v>1.11E-4</v>
      </c>
      <c r="O54">
        <f t="shared" ca="1" si="3"/>
        <v>4.6049783652100702</v>
      </c>
      <c r="P54">
        <f t="shared" ca="1" si="13"/>
        <v>0.58271399816950209</v>
      </c>
      <c r="Q54">
        <f t="shared" ca="1" si="14"/>
        <v>0.41728600181369391</v>
      </c>
      <c r="R54">
        <f t="shared" ca="1" si="15"/>
        <v>1.6803980984554086E-11</v>
      </c>
      <c r="S54">
        <f t="shared" ca="1" si="16"/>
        <v>6.7669122784360016E-22</v>
      </c>
      <c r="T54">
        <f t="shared" ca="1" si="17"/>
        <v>5.6561089734412269E-3</v>
      </c>
    </row>
    <row r="55" spans="1:20">
      <c r="A55">
        <v>38</v>
      </c>
      <c r="B55">
        <f t="shared" ca="1" si="5"/>
        <v>5.4011666393448099</v>
      </c>
      <c r="C55">
        <f t="shared" ca="1" si="6"/>
        <v>3.9703917580182689E-6</v>
      </c>
      <c r="D55">
        <f t="shared" ca="1" si="7"/>
        <v>3.4291745496569961E-16</v>
      </c>
      <c r="E55">
        <f t="shared" ca="1" si="8"/>
        <v>0.18252001261076223</v>
      </c>
      <c r="F55">
        <f t="shared" ca="1" si="9"/>
        <v>0.81747998718334358</v>
      </c>
      <c r="G55">
        <f t="shared" ca="1" si="10"/>
        <v>2.0589403691271269E-10</v>
      </c>
      <c r="H55">
        <f t="shared" ca="1" si="11"/>
        <v>5.1857360548088594E-20</v>
      </c>
      <c r="I55">
        <f t="shared" ca="1" si="12"/>
        <v>3.4447536213878744E-3</v>
      </c>
      <c r="J55">
        <f ca="1">SUM($I$17:I55)*(14-$B$14)/200*$B$3/1000</f>
        <v>2.0776385420824672E-4</v>
      </c>
      <c r="K55">
        <f t="shared" ca="1" si="0"/>
        <v>5.4011666393448099</v>
      </c>
      <c r="M55">
        <f t="shared" si="1"/>
        <v>5.7</v>
      </c>
      <c r="N55">
        <f t="shared" si="2"/>
        <v>1.1400000000000001E-4</v>
      </c>
      <c r="O55">
        <f t="shared" ca="1" si="3"/>
        <v>4.6049783652100702</v>
      </c>
      <c r="P55">
        <f t="shared" ca="1" si="13"/>
        <v>0.58271399816950209</v>
      </c>
      <c r="Q55">
        <f t="shared" ca="1" si="14"/>
        <v>0.41728600181369391</v>
      </c>
      <c r="R55">
        <f t="shared" ca="1" si="15"/>
        <v>1.6803980984554086E-11</v>
      </c>
      <c r="S55">
        <f t="shared" ca="1" si="16"/>
        <v>6.7669122784360016E-22</v>
      </c>
      <c r="T55">
        <f t="shared" ca="1" si="17"/>
        <v>5.6561089734412269E-3</v>
      </c>
    </row>
    <row r="56" spans="1:20">
      <c r="A56">
        <v>39</v>
      </c>
      <c r="B56">
        <f t="shared" ca="1" si="5"/>
        <v>5.4542458576204602</v>
      </c>
      <c r="C56">
        <f t="shared" ca="1" si="6"/>
        <v>3.5136147564126324E-6</v>
      </c>
      <c r="D56">
        <f t="shared" ca="1" si="7"/>
        <v>2.6291457402790212E-16</v>
      </c>
      <c r="E56">
        <f t="shared" ca="1" si="8"/>
        <v>0.16498625562663385</v>
      </c>
      <c r="F56">
        <f t="shared" ca="1" si="9"/>
        <v>0.83501374413571539</v>
      </c>
      <c r="G56">
        <f t="shared" ca="1" si="10"/>
        <v>2.376509099672203E-10</v>
      </c>
      <c r="H56">
        <f t="shared" ca="1" si="11"/>
        <v>6.7637156160472105E-20</v>
      </c>
      <c r="I56">
        <f t="shared" ca="1" si="12"/>
        <v>3.1802715262359582E-3</v>
      </c>
      <c r="J56">
        <f ca="1">SUM($I$17:I56)*(14-$B$14)/200*$B$3/1000</f>
        <v>2.1198401237116946E-4</v>
      </c>
      <c r="K56">
        <f t="shared" ca="1" si="0"/>
        <v>5.4542458576204602</v>
      </c>
      <c r="M56">
        <f t="shared" si="1"/>
        <v>5.85</v>
      </c>
      <c r="N56">
        <f t="shared" si="2"/>
        <v>1.1699999999999998E-4</v>
      </c>
      <c r="O56">
        <f t="shared" ca="1" si="3"/>
        <v>4.6580575834857196</v>
      </c>
      <c r="P56">
        <f t="shared" ca="1" si="13"/>
        <v>0.5527295155441615</v>
      </c>
      <c r="Q56">
        <f t="shared" ca="1" si="14"/>
        <v>0.4472704844354855</v>
      </c>
      <c r="R56">
        <f t="shared" ca="1" si="15"/>
        <v>2.0352971446978969E-11</v>
      </c>
      <c r="S56">
        <f t="shared" ca="1" si="16"/>
        <v>9.2615869174638516E-22</v>
      </c>
      <c r="T56">
        <f t="shared" ca="1" si="17"/>
        <v>5.7430435478033658E-3</v>
      </c>
    </row>
    <row r="57" spans="1:20">
      <c r="A57">
        <v>40</v>
      </c>
      <c r="B57">
        <f t="shared" ca="1" si="5"/>
        <v>5.5073250758961088</v>
      </c>
      <c r="C57">
        <f t="shared" ca="1" si="6"/>
        <v>3.1093880425146245E-6</v>
      </c>
      <c r="D57">
        <f t="shared" ca="1" si="7"/>
        <v>2.0199175929214449E-16</v>
      </c>
      <c r="E57">
        <f t="shared" ca="1" si="8"/>
        <v>0.14883021890174253</v>
      </c>
      <c r="F57">
        <f t="shared" ca="1" si="9"/>
        <v>0.85116978082451555</v>
      </c>
      <c r="G57">
        <f t="shared" ca="1" si="10"/>
        <v>2.7374189685767156E-10</v>
      </c>
      <c r="H57">
        <f t="shared" ca="1" si="11"/>
        <v>8.8037225690329419E-20</v>
      </c>
      <c r="I57">
        <f t="shared" ca="1" si="12"/>
        <v>2.9240768856431966E-3</v>
      </c>
      <c r="J57">
        <f ca="1">SUM($I$17:I57)*(14-$B$14)/200*$B$3/1000</f>
        <v>2.1586420525286537E-4</v>
      </c>
      <c r="K57">
        <f t="shared" ca="1" si="0"/>
        <v>5.5073250758961088</v>
      </c>
      <c r="M57">
        <f t="shared" si="1"/>
        <v>6</v>
      </c>
      <c r="N57">
        <f t="shared" si="2"/>
        <v>1.2E-4</v>
      </c>
      <c r="O57">
        <f t="shared" ca="1" si="3"/>
        <v>4.6580575834857196</v>
      </c>
      <c r="P57">
        <f t="shared" ca="1" si="13"/>
        <v>0.5527295155441615</v>
      </c>
      <c r="Q57">
        <f t="shared" ca="1" si="14"/>
        <v>0.4472704844354855</v>
      </c>
      <c r="R57">
        <f t="shared" ca="1" si="15"/>
        <v>2.0352971446978969E-11</v>
      </c>
      <c r="S57">
        <f t="shared" ca="1" si="16"/>
        <v>9.2615869174638516E-22</v>
      </c>
      <c r="T57">
        <f t="shared" ca="1" si="17"/>
        <v>5.7430435478033658E-3</v>
      </c>
    </row>
    <row r="58" spans="1:20">
      <c r="A58">
        <v>41</v>
      </c>
      <c r="B58">
        <f t="shared" ca="1" si="5"/>
        <v>5.5604042941717582</v>
      </c>
      <c r="C58">
        <f t="shared" ca="1" si="6"/>
        <v>2.7516659250384534E-6</v>
      </c>
      <c r="D58">
        <f t="shared" ca="1" si="7"/>
        <v>1.5548005977173511E-16</v>
      </c>
      <c r="E58">
        <f t="shared" ca="1" si="8"/>
        <v>0.13400235120695106</v>
      </c>
      <c r="F58">
        <f t="shared" ca="1" si="9"/>
        <v>0.86599764847833138</v>
      </c>
      <c r="G58">
        <f t="shared" ca="1" si="10"/>
        <v>3.1471758275533738E-10</v>
      </c>
      <c r="H58">
        <f t="shared" ca="1" si="11"/>
        <v>1.1437347095503222E-19</v>
      </c>
      <c r="I58">
        <f t="shared" ca="1" si="12"/>
        <v>2.6783957966946864E-3</v>
      </c>
      <c r="J58">
        <f ca="1">SUM($I$17:I58)*(14-$B$14)/200*$B$3/1000</f>
        <v>2.1941838413089883E-4</v>
      </c>
      <c r="K58">
        <f t="shared" ca="1" si="0"/>
        <v>5.5604042941717582</v>
      </c>
      <c r="M58">
        <f t="shared" si="1"/>
        <v>6.1499999999999995</v>
      </c>
      <c r="N58">
        <f t="shared" si="2"/>
        <v>1.2299999999999998E-4</v>
      </c>
      <c r="O58">
        <f t="shared" ca="1" si="3"/>
        <v>4.6580575834857196</v>
      </c>
      <c r="P58">
        <f t="shared" ca="1" si="13"/>
        <v>0.5527295155441615</v>
      </c>
      <c r="Q58">
        <f t="shared" ca="1" si="14"/>
        <v>0.4472704844354855</v>
      </c>
      <c r="R58">
        <f t="shared" ca="1" si="15"/>
        <v>2.0352971446978969E-11</v>
      </c>
      <c r="S58">
        <f t="shared" ca="1" si="16"/>
        <v>9.2615869174638516E-22</v>
      </c>
      <c r="T58">
        <f t="shared" ca="1" si="17"/>
        <v>5.7430435478033658E-3</v>
      </c>
    </row>
    <row r="59" spans="1:20">
      <c r="A59">
        <v>42</v>
      </c>
      <c r="B59">
        <f t="shared" ca="1" si="5"/>
        <v>5.6134835124474076</v>
      </c>
      <c r="C59">
        <f t="shared" ca="1" si="6"/>
        <v>2.4350982442494929E-6</v>
      </c>
      <c r="D59">
        <f t="shared" ca="1" si="7"/>
        <v>1.198861062159679E-16</v>
      </c>
      <c r="E59">
        <f t="shared" ca="1" si="8"/>
        <v>0.12044273467583601</v>
      </c>
      <c r="F59">
        <f t="shared" ca="1" si="9"/>
        <v>0.87955726496296416</v>
      </c>
      <c r="G59">
        <f t="shared" ca="1" si="10"/>
        <v>3.6119990930142014E-10</v>
      </c>
      <c r="H59">
        <f t="shared" ca="1" si="11"/>
        <v>1.4833073374119384E-19</v>
      </c>
      <c r="I59">
        <f t="shared" ca="1" si="12"/>
        <v>2.4448895322823371E-3</v>
      </c>
      <c r="J59">
        <f ca="1">SUM($I$17:I59)*(14-$B$14)/200*$B$3/1000</f>
        <v>2.2266270475949541E-4</v>
      </c>
      <c r="K59">
        <f t="shared" ca="1" si="0"/>
        <v>5.6134835124474076</v>
      </c>
      <c r="M59">
        <f t="shared" si="1"/>
        <v>6.3</v>
      </c>
      <c r="N59">
        <f t="shared" si="2"/>
        <v>1.26E-4</v>
      </c>
      <c r="O59">
        <f t="shared" ca="1" si="3"/>
        <v>4.7111368017613691</v>
      </c>
      <c r="P59">
        <f t="shared" ca="1" si="13"/>
        <v>0.5223565384833837</v>
      </c>
      <c r="Q59">
        <f t="shared" ca="1" si="14"/>
        <v>0.47764346149205561</v>
      </c>
      <c r="R59">
        <f t="shared" ca="1" si="15"/>
        <v>2.4560694253725446E-11</v>
      </c>
      <c r="S59">
        <f t="shared" ca="1" si="16"/>
        <v>1.2629246516651317E-21</v>
      </c>
      <c r="T59">
        <f t="shared" ca="1" si="17"/>
        <v>5.7897347198626404E-3</v>
      </c>
    </row>
    <row r="60" spans="1:20">
      <c r="A60">
        <v>43</v>
      </c>
      <c r="B60">
        <f t="shared" ca="1" si="5"/>
        <v>5.6665627307230571</v>
      </c>
      <c r="C60">
        <f t="shared" ca="1" si="6"/>
        <v>2.1549503539620587E-6</v>
      </c>
      <c r="D60">
        <f t="shared" ca="1" si="7"/>
        <v>9.2587117609704808E-17</v>
      </c>
      <c r="E60">
        <f t="shared" ca="1" si="8"/>
        <v>0.10808395894550848</v>
      </c>
      <c r="F60">
        <f t="shared" ca="1" si="9"/>
        <v>0.89191604064059982</v>
      </c>
      <c r="G60">
        <f t="shared" ca="1" si="10"/>
        <v>4.1389168850258511E-10</v>
      </c>
      <c r="H60">
        <f t="shared" ca="1" si="11"/>
        <v>1.9206553308367879E-19</v>
      </c>
      <c r="I60">
        <f t="shared" ca="1" si="12"/>
        <v>2.224706515434596E-3</v>
      </c>
      <c r="J60">
        <f ca="1">SUM($I$17:I60)*(14-$B$14)/200*$B$3/1000</f>
        <v>2.2561484682779575E-4</v>
      </c>
      <c r="K60">
        <f t="shared" ca="1" si="0"/>
        <v>5.6665627307230571</v>
      </c>
      <c r="M60">
        <f t="shared" si="1"/>
        <v>6.45</v>
      </c>
      <c r="N60">
        <f t="shared" si="2"/>
        <v>1.2899999999999999E-4</v>
      </c>
      <c r="O60">
        <f t="shared" ca="1" si="3"/>
        <v>4.7111368017613691</v>
      </c>
      <c r="P60">
        <f t="shared" ca="1" si="13"/>
        <v>0.5223565384833837</v>
      </c>
      <c r="Q60">
        <f t="shared" ca="1" si="14"/>
        <v>0.47764346149205561</v>
      </c>
      <c r="R60">
        <f t="shared" ca="1" si="15"/>
        <v>2.4560694253725446E-11</v>
      </c>
      <c r="S60">
        <f t="shared" ca="1" si="16"/>
        <v>1.2629246516651317E-21</v>
      </c>
      <c r="T60">
        <f t="shared" ca="1" si="17"/>
        <v>5.7897347198626404E-3</v>
      </c>
    </row>
    <row r="61" spans="1:20">
      <c r="A61">
        <v>44</v>
      </c>
      <c r="B61">
        <f t="shared" ca="1" si="5"/>
        <v>5.7196419489987065</v>
      </c>
      <c r="C61">
        <f t="shared" ca="1" si="6"/>
        <v>1.9070323092744261E-6</v>
      </c>
      <c r="D61">
        <f t="shared" ca="1" si="7"/>
        <v>7.1607413906857821E-17</v>
      </c>
      <c r="E61">
        <f t="shared" ca="1" si="8"/>
        <v>9.6853688229334531E-2</v>
      </c>
      <c r="F61">
        <f t="shared" ca="1" si="9"/>
        <v>0.90314631129707801</v>
      </c>
      <c r="G61">
        <f t="shared" ca="1" si="10"/>
        <v>4.7358731517280945E-10</v>
      </c>
      <c r="H61">
        <f t="shared" ca="1" si="11"/>
        <v>2.4833733171148871E-19</v>
      </c>
      <c r="I61">
        <f t="shared" ca="1" si="12"/>
        <v>2.0185446311163429E-3</v>
      </c>
      <c r="J61">
        <f ca="1">SUM($I$17:I61)*(14-$B$14)/200*$B$3/1000</f>
        <v>2.2829341610464983E-4</v>
      </c>
      <c r="K61">
        <f t="shared" ca="1" si="0"/>
        <v>5.7196419489987065</v>
      </c>
      <c r="M61">
        <f t="shared" si="1"/>
        <v>6.6</v>
      </c>
      <c r="N61">
        <f t="shared" si="2"/>
        <v>1.3200000000000001E-4</v>
      </c>
      <c r="O61">
        <f t="shared" ca="1" si="3"/>
        <v>4.7642160200370185</v>
      </c>
      <c r="P61">
        <f t="shared" ca="1" si="13"/>
        <v>0.49181733165380609</v>
      </c>
      <c r="Q61">
        <f t="shared" ca="1" si="14"/>
        <v>0.50818266831666581</v>
      </c>
      <c r="R61">
        <f t="shared" ca="1" si="15"/>
        <v>2.9528124906453631E-11</v>
      </c>
      <c r="S61">
        <f t="shared" ca="1" si="16"/>
        <v>1.7157416316052136E-21</v>
      </c>
      <c r="T61">
        <f t="shared" ca="1" si="17"/>
        <v>5.7945501246653075E-3</v>
      </c>
    </row>
    <row r="62" spans="1:20">
      <c r="A62">
        <v>45</v>
      </c>
      <c r="B62">
        <f t="shared" ca="1" si="5"/>
        <v>5.772721167274355</v>
      </c>
      <c r="C62">
        <f t="shared" ca="1" si="6"/>
        <v>1.6876362009593601E-6</v>
      </c>
      <c r="D62">
        <f t="shared" ca="1" si="7"/>
        <v>5.5454043062116587E-17</v>
      </c>
      <c r="E62">
        <f t="shared" ca="1" si="8"/>
        <v>8.6676882530384886E-2</v>
      </c>
      <c r="F62">
        <f t="shared" ca="1" si="9"/>
        <v>0.91332311692843027</v>
      </c>
      <c r="G62">
        <f t="shared" ca="1" si="10"/>
        <v>5.411848337984449E-10</v>
      </c>
      <c r="H62">
        <f t="shared" ca="1" si="11"/>
        <v>3.2067624141435289E-19</v>
      </c>
      <c r="I62">
        <f t="shared" ca="1" si="12"/>
        <v>1.8267180604596405E-3</v>
      </c>
      <c r="J62">
        <f ca="1">SUM($I$17:I62)*(14-$B$14)/200*$B$3/1000</f>
        <v>2.3071743527113006E-4</v>
      </c>
      <c r="K62">
        <f t="shared" ca="1" si="0"/>
        <v>5.772721167274355</v>
      </c>
      <c r="M62">
        <f t="shared" si="1"/>
        <v>6.75</v>
      </c>
      <c r="N62">
        <f t="shared" si="2"/>
        <v>1.35E-4</v>
      </c>
      <c r="O62">
        <f t="shared" ca="1" si="3"/>
        <v>4.7642160200370185</v>
      </c>
      <c r="P62">
        <f t="shared" ca="1" si="13"/>
        <v>0.49181733165380609</v>
      </c>
      <c r="Q62">
        <f t="shared" ca="1" si="14"/>
        <v>0.50818266831666581</v>
      </c>
      <c r="R62">
        <f t="shared" ca="1" si="15"/>
        <v>2.9528124906453631E-11</v>
      </c>
      <c r="S62">
        <f t="shared" ca="1" si="16"/>
        <v>1.7157416316052136E-21</v>
      </c>
      <c r="T62">
        <f t="shared" ca="1" si="17"/>
        <v>5.7945501246653075E-3</v>
      </c>
    </row>
    <row r="63" spans="1:20">
      <c r="A63">
        <v>46</v>
      </c>
      <c r="B63">
        <f t="shared" ca="1" si="5"/>
        <v>5.8258003855500053</v>
      </c>
      <c r="C63">
        <f t="shared" ca="1" si="6"/>
        <v>1.4934806992715066E-6</v>
      </c>
      <c r="D63">
        <f t="shared" ca="1" si="7"/>
        <v>4.2995434095153632E-17</v>
      </c>
      <c r="E63">
        <f t="shared" ca="1" si="8"/>
        <v>7.74776617303293E-2</v>
      </c>
      <c r="F63">
        <f t="shared" ca="1" si="9"/>
        <v>0.92252233765197122</v>
      </c>
      <c r="G63">
        <f t="shared" ca="1" si="10"/>
        <v>6.176995377991569E-10</v>
      </c>
      <c r="H63">
        <f t="shared" ca="1" si="11"/>
        <v>4.1359726851539485E-19</v>
      </c>
      <c r="I63">
        <f t="shared" ca="1" si="12"/>
        <v>1.64922408660053E-3</v>
      </c>
      <c r="J63">
        <f ca="1">SUM($I$17:I63)*(14-$B$14)/200*$B$3/1000</f>
        <v>2.3290592340308324E-4</v>
      </c>
      <c r="K63">
        <f t="shared" ca="1" si="0"/>
        <v>5.8258003855500053</v>
      </c>
      <c r="M63">
        <f t="shared" si="1"/>
        <v>6.8999999999999995</v>
      </c>
      <c r="N63">
        <f t="shared" si="2"/>
        <v>1.3799999999999999E-4</v>
      </c>
      <c r="O63">
        <f t="shared" ca="1" si="3"/>
        <v>4.7642160200370185</v>
      </c>
      <c r="P63">
        <f t="shared" ca="1" si="13"/>
        <v>0.49181733165380609</v>
      </c>
      <c r="Q63">
        <f t="shared" ca="1" si="14"/>
        <v>0.50818266831666581</v>
      </c>
      <c r="R63">
        <f t="shared" ca="1" si="15"/>
        <v>2.9528124906453631E-11</v>
      </c>
      <c r="S63">
        <f t="shared" ca="1" si="16"/>
        <v>1.7157416316052136E-21</v>
      </c>
      <c r="T63">
        <f t="shared" ca="1" si="17"/>
        <v>5.7945501246653075E-3</v>
      </c>
    </row>
    <row r="64" spans="1:20">
      <c r="A64">
        <v>47</v>
      </c>
      <c r="B64">
        <f t="shared" ca="1" si="5"/>
        <v>5.8788796038256539</v>
      </c>
      <c r="C64">
        <f t="shared" ca="1" si="6"/>
        <v>1.3216619777583408E-6</v>
      </c>
      <c r="D64">
        <f t="shared" ca="1" si="7"/>
        <v>3.3371480181893802E-17</v>
      </c>
      <c r="E64">
        <f t="shared" ca="1" si="8"/>
        <v>6.9180822077383908E-2</v>
      </c>
      <c r="F64">
        <f t="shared" ca="1" si="9"/>
        <v>0.93081917721833674</v>
      </c>
      <c r="G64">
        <f t="shared" ca="1" si="10"/>
        <v>7.0427930354559426E-10</v>
      </c>
      <c r="H64">
        <f t="shared" ca="1" si="11"/>
        <v>5.3287399909931301E-19</v>
      </c>
      <c r="I64">
        <f t="shared" ca="1" si="12"/>
        <v>1.4858065723954922E-3</v>
      </c>
      <c r="J64">
        <f ca="1">SUM($I$17:I64)*(14-$B$14)/200*$B$3/1000</f>
        <v>2.3487755968737268E-4</v>
      </c>
      <c r="K64">
        <f t="shared" ca="1" si="0"/>
        <v>5.8788796038256539</v>
      </c>
      <c r="M64">
        <f t="shared" si="1"/>
        <v>7.05</v>
      </c>
      <c r="N64">
        <f t="shared" si="2"/>
        <v>1.4100000000000001E-4</v>
      </c>
      <c r="O64">
        <f t="shared" ca="1" si="3"/>
        <v>4.8172952383126679</v>
      </c>
      <c r="P64">
        <f t="shared" ca="1" si="13"/>
        <v>0.46133907138332136</v>
      </c>
      <c r="Q64">
        <f t="shared" ca="1" si="14"/>
        <v>0.53866092858131076</v>
      </c>
      <c r="R64">
        <f t="shared" ca="1" si="15"/>
        <v>3.5368017251515337E-11</v>
      </c>
      <c r="S64">
        <f t="shared" ca="1" si="16"/>
        <v>2.3222338542318545E-21</v>
      </c>
      <c r="T64">
        <f t="shared" ca="1" si="17"/>
        <v>5.7571170204019691E-3</v>
      </c>
    </row>
    <row r="65" spans="1:20">
      <c r="A65">
        <v>48</v>
      </c>
      <c r="B65">
        <f t="shared" ca="1" si="5"/>
        <v>5.9319588221013042</v>
      </c>
      <c r="C65">
        <f t="shared" ca="1" si="6"/>
        <v>1.1696102830817541E-6</v>
      </c>
      <c r="D65">
        <f t="shared" ca="1" si="7"/>
        <v>2.5926665849856366E-17</v>
      </c>
      <c r="E65">
        <f t="shared" ca="1" si="8"/>
        <v>6.1713029042559035E-2</v>
      </c>
      <c r="F65">
        <f t="shared" ca="1" si="9"/>
        <v>0.93828697015521911</v>
      </c>
      <c r="G65">
        <f t="shared" ca="1" si="10"/>
        <v>8.0222188854476264E-10</v>
      </c>
      <c r="H65">
        <f t="shared" ca="1" si="11"/>
        <v>6.8588819724722662E-19</v>
      </c>
      <c r="I65">
        <f t="shared" ca="1" si="12"/>
        <v>1.3360139357484445E-3</v>
      </c>
      <c r="J65">
        <f ca="1">SUM($I$17:I65)*(14-$B$14)/200*$B$3/1000</f>
        <v>2.3665042407024518E-4</v>
      </c>
      <c r="K65">
        <f t="shared" ca="1" si="0"/>
        <v>5.9319588221013042</v>
      </c>
      <c r="M65">
        <f t="shared" si="1"/>
        <v>7.1999999999999993</v>
      </c>
      <c r="N65">
        <f t="shared" si="2"/>
        <v>1.4399999999999998E-4</v>
      </c>
      <c r="O65">
        <f t="shared" ca="1" si="3"/>
        <v>4.8172952383126679</v>
      </c>
      <c r="P65">
        <f t="shared" ca="1" si="13"/>
        <v>0.46133907138332136</v>
      </c>
      <c r="Q65">
        <f t="shared" ca="1" si="14"/>
        <v>0.53866092858131076</v>
      </c>
      <c r="R65">
        <f t="shared" ca="1" si="15"/>
        <v>3.5368017251515337E-11</v>
      </c>
      <c r="S65">
        <f t="shared" ca="1" si="16"/>
        <v>2.3222338542318545E-21</v>
      </c>
      <c r="T65">
        <f t="shared" ca="1" si="17"/>
        <v>5.7571170204019691E-3</v>
      </c>
    </row>
    <row r="66" spans="1:20">
      <c r="A66">
        <v>49</v>
      </c>
      <c r="B66">
        <f t="shared" ca="1" si="5"/>
        <v>5.9850380403769528</v>
      </c>
      <c r="C66">
        <f t="shared" ca="1" si="6"/>
        <v>1.0350515013005203E-6</v>
      </c>
      <c r="D66">
        <f t="shared" ca="1" si="7"/>
        <v>2.0160152850077803E-17</v>
      </c>
      <c r="E66">
        <f t="shared" ca="1" si="8"/>
        <v>5.5003719462050557E-2</v>
      </c>
      <c r="F66">
        <f t="shared" ca="1" si="9"/>
        <v>0.94499627962495514</v>
      </c>
      <c r="G66">
        <f t="shared" ca="1" si="10"/>
        <v>9.129944533557869E-10</v>
      </c>
      <c r="H66">
        <f t="shared" ca="1" si="11"/>
        <v>8.8207635292410937E-19</v>
      </c>
      <c r="I66">
        <f t="shared" ca="1" si="12"/>
        <v>1.1992503883126492E-3</v>
      </c>
      <c r="J66">
        <f ca="1">SUM($I$17:I66)*(14-$B$14)/200*$B$3/1000</f>
        <v>2.3824180589845524E-4</v>
      </c>
      <c r="K66">
        <f t="shared" ca="1" si="0"/>
        <v>5.9850380403769528</v>
      </c>
      <c r="M66">
        <f t="shared" si="1"/>
        <v>7.35</v>
      </c>
      <c r="N66">
        <f t="shared" si="2"/>
        <v>1.47E-4</v>
      </c>
      <c r="O66">
        <f t="shared" ca="1" si="3"/>
        <v>4.8703744565883174</v>
      </c>
      <c r="P66">
        <f t="shared" ca="1" si="13"/>
        <v>0.43114712855000253</v>
      </c>
      <c r="Q66">
        <f t="shared" ca="1" si="14"/>
        <v>0.56885287140779139</v>
      </c>
      <c r="R66">
        <f t="shared" ca="1" si="15"/>
        <v>4.2206021050644307E-11</v>
      </c>
      <c r="S66">
        <f t="shared" ca="1" si="16"/>
        <v>3.1314744153773323E-21</v>
      </c>
      <c r="T66">
        <f t="shared" ca="1" si="17"/>
        <v>5.6783396272848431E-3</v>
      </c>
    </row>
    <row r="67" spans="1:20">
      <c r="A67">
        <v>50</v>
      </c>
      <c r="B67">
        <f t="shared" ca="1" si="5"/>
        <v>6.0381172586526022</v>
      </c>
      <c r="C67">
        <f t="shared" ca="1" si="6"/>
        <v>9.1597314579147965E-7</v>
      </c>
      <c r="D67">
        <f t="shared" ca="1" si="7"/>
        <v>1.5688392958715047E-17</v>
      </c>
      <c r="E67">
        <f t="shared" ca="1" si="8"/>
        <v>4.8985750385633402E-2</v>
      </c>
      <c r="F67">
        <f t="shared" ca="1" si="9"/>
        <v>0.95101424857611083</v>
      </c>
      <c r="G67">
        <f t="shared" ca="1" si="10"/>
        <v>1.0382556005551372E-9</v>
      </c>
      <c r="H67">
        <f t="shared" ca="1" si="11"/>
        <v>1.1335000434515961E-18</v>
      </c>
      <c r="I67">
        <f t="shared" ca="1" si="12"/>
        <v>1.074819938532069E-3</v>
      </c>
      <c r="J67">
        <f ca="1">SUM($I$17:I67)*(14-$B$14)/200*$B$3/1000</f>
        <v>2.3966807095156435E-4</v>
      </c>
      <c r="K67">
        <f t="shared" ca="1" si="0"/>
        <v>6.0381172586526022</v>
      </c>
      <c r="M67">
        <f t="shared" si="1"/>
        <v>7.5</v>
      </c>
      <c r="N67">
        <f t="shared" si="2"/>
        <v>1.4999999999999999E-4</v>
      </c>
      <c r="O67">
        <f t="shared" ca="1" si="3"/>
        <v>4.8703744565883174</v>
      </c>
      <c r="P67">
        <f t="shared" ca="1" si="13"/>
        <v>0.43114712855000253</v>
      </c>
      <c r="Q67">
        <f t="shared" ca="1" si="14"/>
        <v>0.56885287140779139</v>
      </c>
      <c r="R67">
        <f t="shared" ca="1" si="15"/>
        <v>4.2206021050644307E-11</v>
      </c>
      <c r="S67">
        <f t="shared" ca="1" si="16"/>
        <v>3.1314744153773323E-21</v>
      </c>
      <c r="T67">
        <f t="shared" ca="1" si="17"/>
        <v>5.6783396272848431E-3</v>
      </c>
    </row>
    <row r="68" spans="1:20">
      <c r="A68">
        <v>51</v>
      </c>
      <c r="B68">
        <f t="shared" ca="1" si="5"/>
        <v>6.0911964769282516</v>
      </c>
      <c r="C68">
        <f t="shared" ca="1" si="6"/>
        <v>8.1059425811850557E-7</v>
      </c>
      <c r="D68">
        <f t="shared" ca="1" si="7"/>
        <v>1.2217028503162888E-17</v>
      </c>
      <c r="E68">
        <f t="shared" ca="1" si="8"/>
        <v>4.3595833181809505E-2</v>
      </c>
      <c r="F68">
        <f t="shared" ca="1" si="9"/>
        <v>0.95640416563831021</v>
      </c>
      <c r="G68">
        <f t="shared" ca="1" si="10"/>
        <v>1.1798802619922926E-9</v>
      </c>
      <c r="H68">
        <f t="shared" ca="1" si="11"/>
        <v>1.4555744136788582E-18</v>
      </c>
      <c r="I68">
        <f t="shared" ca="1" si="12"/>
        <v>9.6196319831873983E-4</v>
      </c>
      <c r="J68">
        <f ca="1">SUM($I$17:I68)*(14-$B$14)/200*$B$3/1000</f>
        <v>2.4094457731598187E-4</v>
      </c>
      <c r="K68">
        <f t="shared" ca="1" si="0"/>
        <v>6.0911964769282516</v>
      </c>
      <c r="M68">
        <f t="shared" si="1"/>
        <v>7.6499999999999995</v>
      </c>
      <c r="N68">
        <f t="shared" si="2"/>
        <v>1.5300000000000001E-4</v>
      </c>
      <c r="O68">
        <f t="shared" ca="1" si="3"/>
        <v>4.8703744565883174</v>
      </c>
      <c r="P68">
        <f t="shared" ca="1" si="13"/>
        <v>0.43114712855000253</v>
      </c>
      <c r="Q68">
        <f t="shared" ca="1" si="14"/>
        <v>0.56885287140779139</v>
      </c>
      <c r="R68">
        <f t="shared" ca="1" si="15"/>
        <v>4.2206021050644307E-11</v>
      </c>
      <c r="S68">
        <f t="shared" ca="1" si="16"/>
        <v>3.1314744153773323E-21</v>
      </c>
      <c r="T68">
        <f t="shared" ca="1" si="17"/>
        <v>5.6783396272848431E-3</v>
      </c>
    </row>
    <row r="69" spans="1:20">
      <c r="A69">
        <v>52</v>
      </c>
      <c r="B69">
        <f t="shared" ca="1" si="5"/>
        <v>6.144275695203901</v>
      </c>
      <c r="C69">
        <f t="shared" ca="1" si="6"/>
        <v>7.1733877168083506E-7</v>
      </c>
      <c r="D69">
        <f t="shared" ca="1" si="7"/>
        <v>9.5197042824867513E-18</v>
      </c>
      <c r="E69">
        <f t="shared" ca="1" si="8"/>
        <v>3.8774790196376786E-2</v>
      </c>
      <c r="F69">
        <f t="shared" ca="1" si="9"/>
        <v>0.96122520846363546</v>
      </c>
      <c r="G69">
        <f t="shared" ca="1" si="10"/>
        <v>1.3399878082866441E-9</v>
      </c>
      <c r="H69">
        <f t="shared" ca="1" si="11"/>
        <v>1.8679985819626711E-18</v>
      </c>
      <c r="I69">
        <f t="shared" ca="1" si="12"/>
        <v>8.5988739807360234E-4</v>
      </c>
      <c r="J69">
        <f ca="1">SUM($I$17:I69)*(14-$B$14)/200*$B$3/1000</f>
        <v>2.4208563108835262E-4</v>
      </c>
      <c r="K69">
        <f t="shared" ca="1" si="0"/>
        <v>6.144275695203901</v>
      </c>
      <c r="M69">
        <f t="shared" si="1"/>
        <v>7.8</v>
      </c>
      <c r="N69">
        <f t="shared" si="2"/>
        <v>1.56E-4</v>
      </c>
      <c r="O69">
        <f t="shared" ca="1" si="3"/>
        <v>4.9234536748639659</v>
      </c>
      <c r="P69">
        <f t="shared" ca="1" si="13"/>
        <v>0.40145846415039693</v>
      </c>
      <c r="Q69">
        <f t="shared" ca="1" si="14"/>
        <v>0.59854153579942115</v>
      </c>
      <c r="R69">
        <f t="shared" ca="1" si="15"/>
        <v>5.0182000280296586E-11</v>
      </c>
      <c r="S69">
        <f t="shared" ca="1" si="16"/>
        <v>4.2072822043474328E-21</v>
      </c>
      <c r="T69">
        <f t="shared" ca="1" si="17"/>
        <v>5.5603375403475352E-3</v>
      </c>
    </row>
    <row r="70" spans="1:20">
      <c r="A70">
        <v>53</v>
      </c>
      <c r="B70">
        <f t="shared" ca="1" si="5"/>
        <v>6.1973549134795505</v>
      </c>
      <c r="C70">
        <f t="shared" ca="1" si="6"/>
        <v>6.348119397625187E-7</v>
      </c>
      <c r="D70">
        <f t="shared" ca="1" si="7"/>
        <v>7.4220410616034942E-18</v>
      </c>
      <c r="E70">
        <f t="shared" ca="1" si="8"/>
        <v>3.4467668458813251E-2</v>
      </c>
      <c r="F70">
        <f t="shared" ca="1" si="9"/>
        <v>0.96553233002021288</v>
      </c>
      <c r="G70">
        <f t="shared" ca="1" si="10"/>
        <v>1.5209738027003962E-9</v>
      </c>
      <c r="H70">
        <f t="shared" ca="1" si="11"/>
        <v>2.3959439125694271E-18</v>
      </c>
      <c r="I70">
        <f t="shared" ca="1" si="12"/>
        <v>7.6779023839247857E-4</v>
      </c>
      <c r="J70">
        <f ca="1">SUM($I$17:I70)*(14-$B$14)/200*$B$3/1000</f>
        <v>2.4310447372969131E-4</v>
      </c>
      <c r="K70">
        <f t="shared" ca="1" si="0"/>
        <v>6.1973549134795505</v>
      </c>
      <c r="M70">
        <f t="shared" si="1"/>
        <v>7.9499999999999993</v>
      </c>
      <c r="N70">
        <f t="shared" si="2"/>
        <v>1.5899999999999999E-4</v>
      </c>
      <c r="O70">
        <f t="shared" ca="1" si="3"/>
        <v>4.9234536748639659</v>
      </c>
      <c r="P70">
        <f t="shared" ca="1" si="13"/>
        <v>0.40145846415039693</v>
      </c>
      <c r="Q70">
        <f t="shared" ca="1" si="14"/>
        <v>0.59854153579942115</v>
      </c>
      <c r="R70">
        <f t="shared" ca="1" si="15"/>
        <v>5.0182000280296586E-11</v>
      </c>
      <c r="S70">
        <f t="shared" ca="1" si="16"/>
        <v>4.2072822043474328E-21</v>
      </c>
      <c r="T70">
        <f t="shared" ca="1" si="17"/>
        <v>5.5603375403475352E-3</v>
      </c>
    </row>
    <row r="71" spans="1:20">
      <c r="A71">
        <v>54</v>
      </c>
      <c r="B71">
        <f t="shared" ca="1" si="5"/>
        <v>6.250434131755199</v>
      </c>
      <c r="C71">
        <f t="shared" ca="1" si="6"/>
        <v>5.6177947543640286E-7</v>
      </c>
      <c r="D71">
        <f t="shared" ca="1" si="7"/>
        <v>5.7894773363011826E-18</v>
      </c>
      <c r="E71">
        <f t="shared" ca="1" si="8"/>
        <v>3.0623741246694151E-2</v>
      </c>
      <c r="F71">
        <f t="shared" ca="1" si="9"/>
        <v>0.96937625702775998</v>
      </c>
      <c r="G71">
        <f t="shared" ca="1" si="10"/>
        <v>1.7255458759413148E-9</v>
      </c>
      <c r="H71">
        <f t="shared" ca="1" si="11"/>
        <v>3.0715715888354095E-18</v>
      </c>
      <c r="I71">
        <f t="shared" ca="1" si="12"/>
        <v>6.8487832092839051E-4</v>
      </c>
      <c r="J71">
        <f ca="1">SUM($I$17:I71)*(14-$B$14)/200*$B$3/1000</f>
        <v>2.4401329387691177E-4</v>
      </c>
      <c r="K71">
        <f t="shared" ca="1" si="0"/>
        <v>6.250434131755199</v>
      </c>
      <c r="M71">
        <f t="shared" si="1"/>
        <v>8.1</v>
      </c>
      <c r="N71">
        <f t="shared" si="2"/>
        <v>1.6200000000000001E-4</v>
      </c>
      <c r="O71">
        <f t="shared" ca="1" si="3"/>
        <v>4.9765328931396162</v>
      </c>
      <c r="P71">
        <f t="shared" ca="1" si="13"/>
        <v>0.37247554378210701</v>
      </c>
      <c r="Q71">
        <f t="shared" ca="1" si="14"/>
        <v>0.62752445615844143</v>
      </c>
      <c r="R71">
        <f t="shared" ca="1" si="15"/>
        <v>5.9451600275289034E-11</v>
      </c>
      <c r="S71">
        <f t="shared" ca="1" si="16"/>
        <v>5.6324382908199137E-21</v>
      </c>
      <c r="T71">
        <f t="shared" ca="1" si="17"/>
        <v>5.4063115984523125E-3</v>
      </c>
    </row>
    <row r="72" spans="1:20">
      <c r="A72">
        <v>55</v>
      </c>
      <c r="B72">
        <f t="shared" ca="1" si="5"/>
        <v>6.3035133500308493</v>
      </c>
      <c r="C72">
        <f t="shared" ca="1" si="6"/>
        <v>4.9714909133508492E-7</v>
      </c>
      <c r="D72">
        <f t="shared" ca="1" si="7"/>
        <v>4.5180199318649562E-18</v>
      </c>
      <c r="E72">
        <f t="shared" ca="1" si="8"/>
        <v>2.719642425296763E-2</v>
      </c>
      <c r="F72">
        <f t="shared" ca="1" si="9"/>
        <v>0.97280357379026805</v>
      </c>
      <c r="G72">
        <f t="shared" ca="1" si="10"/>
        <v>1.9567642599483018E-9</v>
      </c>
      <c r="H72">
        <f t="shared" ca="1" si="11"/>
        <v>3.935970705877078E-18</v>
      </c>
      <c r="I72">
        <f t="shared" ca="1" si="12"/>
        <v>6.1038093521267119E-4</v>
      </c>
      <c r="J72">
        <f ca="1">SUM($I$17:I72)*(14-$B$14)/200*$B$3/1000</f>
        <v>2.44823257449198E-4</v>
      </c>
      <c r="K72">
        <f t="shared" ca="1" si="0"/>
        <v>6.3035133500308493</v>
      </c>
      <c r="M72">
        <f t="shared" si="1"/>
        <v>8.25</v>
      </c>
      <c r="N72">
        <f t="shared" si="2"/>
        <v>1.65E-4</v>
      </c>
      <c r="O72">
        <f t="shared" ca="1" si="3"/>
        <v>4.9765328931396162</v>
      </c>
      <c r="P72">
        <f t="shared" ca="1" si="13"/>
        <v>0.37247554378210701</v>
      </c>
      <c r="Q72">
        <f t="shared" ca="1" si="14"/>
        <v>0.62752445615844143</v>
      </c>
      <c r="R72">
        <f t="shared" ca="1" si="15"/>
        <v>5.9451600275289034E-11</v>
      </c>
      <c r="S72">
        <f t="shared" ca="1" si="16"/>
        <v>5.6324382908199137E-21</v>
      </c>
      <c r="T72">
        <f t="shared" ca="1" si="17"/>
        <v>5.4063115984523125E-3</v>
      </c>
    </row>
    <row r="73" spans="1:20">
      <c r="A73">
        <v>56</v>
      </c>
      <c r="B73">
        <f t="shared" ca="1" si="5"/>
        <v>6.3565925683064979</v>
      </c>
      <c r="C73">
        <f t="shared" ca="1" si="6"/>
        <v>4.3995416319420404E-7</v>
      </c>
      <c r="D73">
        <f t="shared" ca="1" si="7"/>
        <v>3.5271890700751513E-18</v>
      </c>
      <c r="E73">
        <f t="shared" ca="1" si="8"/>
        <v>2.4143129008567681E-2</v>
      </c>
      <c r="F73">
        <f t="shared" ca="1" si="9"/>
        <v>0.97585686877334488</v>
      </c>
      <c r="G73">
        <f t="shared" ca="1" si="10"/>
        <v>2.218087588234921E-9</v>
      </c>
      <c r="H73">
        <f t="shared" ca="1" si="11"/>
        <v>5.0416333650099262E-18</v>
      </c>
      <c r="I73">
        <f t="shared" ca="1" si="12"/>
        <v>5.4355995803488232E-4</v>
      </c>
      <c r="J73">
        <f ca="1">SUM($I$17:I73)*(14-$B$14)/200*$B$3/1000</f>
        <v>2.4554455089065887E-4</v>
      </c>
      <c r="K73">
        <f t="shared" ca="1" si="0"/>
        <v>6.3565925683064979</v>
      </c>
      <c r="M73">
        <f t="shared" si="1"/>
        <v>8.4</v>
      </c>
      <c r="N73">
        <f t="shared" si="2"/>
        <v>1.6800000000000002E-4</v>
      </c>
      <c r="O73">
        <f t="shared" ca="1" si="3"/>
        <v>4.9765328931396162</v>
      </c>
      <c r="P73">
        <f t="shared" ca="1" si="13"/>
        <v>0.37247554378210701</v>
      </c>
      <c r="Q73">
        <f t="shared" ca="1" si="14"/>
        <v>0.62752445615844143</v>
      </c>
      <c r="R73">
        <f t="shared" ca="1" si="15"/>
        <v>5.9451600275289034E-11</v>
      </c>
      <c r="S73">
        <f t="shared" ca="1" si="16"/>
        <v>5.6324382908199137E-21</v>
      </c>
      <c r="T73">
        <f t="shared" ca="1" si="17"/>
        <v>5.4063115984523125E-3</v>
      </c>
    </row>
    <row r="74" spans="1:20">
      <c r="A74">
        <v>57</v>
      </c>
      <c r="B74">
        <f t="shared" ca="1" si="5"/>
        <v>6.4096717865821482</v>
      </c>
      <c r="C74">
        <f t="shared" ca="1" si="6"/>
        <v>3.8933927283686725E-7</v>
      </c>
      <c r="D74">
        <f t="shared" ca="1" si="7"/>
        <v>2.7546241049619785E-18</v>
      </c>
      <c r="E74">
        <f t="shared" ca="1" si="8"/>
        <v>2.1425072327056847E-2</v>
      </c>
      <c r="F74">
        <f t="shared" ca="1" si="9"/>
        <v>0.97857492515951849</v>
      </c>
      <c r="G74">
        <f t="shared" ca="1" si="10"/>
        <v>2.5134246489681522E-9</v>
      </c>
      <c r="H74">
        <f t="shared" ca="1" si="11"/>
        <v>6.4556155115162875E-18</v>
      </c>
      <c r="I74">
        <f t="shared" ca="1" si="12"/>
        <v>4.8371656745787271E-4</v>
      </c>
      <c r="J74">
        <f ca="1">SUM($I$17:I74)*(14-$B$14)/200*$B$3/1000</f>
        <v>2.4618643332235002E-4</v>
      </c>
      <c r="K74">
        <f t="shared" ca="1" si="0"/>
        <v>6.4096717865821482</v>
      </c>
      <c r="M74">
        <f t="shared" si="1"/>
        <v>8.5499999999999989</v>
      </c>
      <c r="N74">
        <f t="shared" si="2"/>
        <v>1.7099999999999998E-4</v>
      </c>
      <c r="O74">
        <f t="shared" ca="1" si="3"/>
        <v>5.0296121114152648</v>
      </c>
      <c r="P74">
        <f t="shared" ca="1" si="13"/>
        <v>0.34438112310587637</v>
      </c>
      <c r="Q74">
        <f t="shared" ca="1" si="14"/>
        <v>0.65561887682393549</v>
      </c>
      <c r="R74">
        <f t="shared" ca="1" si="15"/>
        <v>7.0188112071526787E-11</v>
      </c>
      <c r="S74">
        <f t="shared" ca="1" si="16"/>
        <v>7.5140775385089578E-21</v>
      </c>
      <c r="T74">
        <f t="shared" ca="1" si="17"/>
        <v>5.2203509365667681E-3</v>
      </c>
    </row>
    <row r="75" spans="1:20">
      <c r="A75">
        <v>58</v>
      </c>
      <c r="B75">
        <f t="shared" ca="1" si="5"/>
        <v>6.4627510048577967</v>
      </c>
      <c r="C75">
        <f t="shared" ca="1" si="6"/>
        <v>3.4454741437741293E-7</v>
      </c>
      <c r="D75">
        <f t="shared" ca="1" si="7"/>
        <v>2.1519496628531138E-18</v>
      </c>
      <c r="E75">
        <f t="shared" ca="1" si="8"/>
        <v>1.9007056998167651E-2</v>
      </c>
      <c r="F75">
        <f t="shared" ca="1" si="9"/>
        <v>0.98099294015463956</v>
      </c>
      <c r="G75">
        <f t="shared" ca="1" si="10"/>
        <v>2.8471928658273781E-9</v>
      </c>
      <c r="H75">
        <f t="shared" ca="1" si="11"/>
        <v>8.2635734503251834E-18</v>
      </c>
      <c r="I75">
        <f t="shared" ca="1" si="12"/>
        <v>4.3019540003327335E-4</v>
      </c>
      <c r="J75">
        <f ca="1">SUM($I$17:I75)*(14-$B$14)/200*$B$3/1000</f>
        <v>2.467572942108387E-4</v>
      </c>
      <c r="K75">
        <f t="shared" ca="1" si="0"/>
        <v>6.4627510048577967</v>
      </c>
      <c r="M75">
        <f t="shared" si="1"/>
        <v>8.6999999999999993</v>
      </c>
      <c r="N75">
        <f t="shared" si="2"/>
        <v>1.74E-4</v>
      </c>
      <c r="O75">
        <f t="shared" ca="1" si="3"/>
        <v>5.0296121114152648</v>
      </c>
      <c r="P75">
        <f t="shared" ca="1" si="13"/>
        <v>0.34438112310587637</v>
      </c>
      <c r="Q75">
        <f t="shared" ca="1" si="14"/>
        <v>0.65561887682393549</v>
      </c>
      <c r="R75">
        <f t="shared" ca="1" si="15"/>
        <v>7.0188112071526787E-11</v>
      </c>
      <c r="S75">
        <f t="shared" ca="1" si="16"/>
        <v>7.5140775385089578E-21</v>
      </c>
      <c r="T75">
        <f t="shared" ca="1" si="17"/>
        <v>5.2203509365667681E-3</v>
      </c>
    </row>
    <row r="76" spans="1:20">
      <c r="A76">
        <v>59</v>
      </c>
      <c r="B76">
        <f t="shared" ca="1" si="5"/>
        <v>6.5158302231334462</v>
      </c>
      <c r="C76">
        <f t="shared" ca="1" si="6"/>
        <v>3.0490867229800646E-7</v>
      </c>
      <c r="D76">
        <f t="shared" ca="1" si="7"/>
        <v>1.6816010426359198E-18</v>
      </c>
      <c r="E76">
        <f t="shared" ca="1" si="8"/>
        <v>1.6857235832915256E-2</v>
      </c>
      <c r="F76">
        <f t="shared" ca="1" si="9"/>
        <v>0.98314276094270026</v>
      </c>
      <c r="G76">
        <f t="shared" ca="1" si="10"/>
        <v>3.2243843821595635E-9</v>
      </c>
      <c r="H76">
        <f t="shared" ca="1" si="11"/>
        <v>1.057491857433353E-17</v>
      </c>
      <c r="I76">
        <f t="shared" ca="1" si="12"/>
        <v>3.8238669833212115E-4</v>
      </c>
      <c r="J76">
        <f ca="1">SUM($I$17:I76)*(14-$B$14)/200*$B$3/1000</f>
        <v>2.4726471388650056E-4</v>
      </c>
      <c r="K76">
        <f t="shared" ca="1" si="0"/>
        <v>6.5158302231334462</v>
      </c>
      <c r="M76">
        <f t="shared" si="1"/>
        <v>8.85</v>
      </c>
      <c r="N76">
        <f t="shared" si="2"/>
        <v>1.7700000000000002E-4</v>
      </c>
      <c r="O76">
        <f t="shared" ca="1" si="3"/>
        <v>5.0826913296909142</v>
      </c>
      <c r="P76">
        <f t="shared" ca="1" si="13"/>
        <v>0.31733416843906215</v>
      </c>
      <c r="Q76">
        <f t="shared" ca="1" si="14"/>
        <v>0.68266583147835325</v>
      </c>
      <c r="R76">
        <f t="shared" ca="1" si="15"/>
        <v>8.2584681071320503E-11</v>
      </c>
      <c r="S76">
        <f t="shared" ca="1" si="16"/>
        <v>9.9905828491256302E-21</v>
      </c>
      <c r="T76">
        <f t="shared" ca="1" si="17"/>
        <v>5.007200169620943E-3</v>
      </c>
    </row>
    <row r="77" spans="1:20">
      <c r="A77">
        <v>60</v>
      </c>
      <c r="B77">
        <f t="shared" ca="1" si="5"/>
        <v>6.5689094414090956</v>
      </c>
      <c r="C77">
        <f t="shared" ca="1" si="6"/>
        <v>2.6983020206529694E-7</v>
      </c>
      <c r="D77">
        <f t="shared" ca="1" si="7"/>
        <v>1.3143815758344286E-18</v>
      </c>
      <c r="E77">
        <f t="shared" ca="1" si="8"/>
        <v>1.4946868475158848E-2</v>
      </c>
      <c r="F77">
        <f t="shared" ca="1" si="9"/>
        <v>0.98505312787420052</v>
      </c>
      <c r="G77">
        <f t="shared" ca="1" si="10"/>
        <v>3.6506407375250931E-9</v>
      </c>
      <c r="H77">
        <f t="shared" ca="1" si="11"/>
        <v>1.3529400006310876E-17</v>
      </c>
      <c r="I77">
        <f t="shared" ca="1" si="12"/>
        <v>3.3972691404284721E-4</v>
      </c>
      <c r="J77">
        <f ca="1">SUM($I$17:I77)*(14-$B$14)/200*$B$3/1000</f>
        <v>2.4771552486211538E-4</v>
      </c>
      <c r="K77">
        <f t="shared" ca="1" si="0"/>
        <v>6.5689094414090956</v>
      </c>
      <c r="M77">
        <f t="shared" si="1"/>
        <v>9</v>
      </c>
      <c r="N77">
        <f t="shared" si="2"/>
        <v>1.7999999999999998E-4</v>
      </c>
      <c r="O77">
        <f t="shared" ca="1" si="3"/>
        <v>5.0826913296909142</v>
      </c>
      <c r="P77">
        <f t="shared" ca="1" si="13"/>
        <v>0.31733416843906215</v>
      </c>
      <c r="Q77">
        <f t="shared" ca="1" si="14"/>
        <v>0.68266583147835325</v>
      </c>
      <c r="R77">
        <f t="shared" ca="1" si="15"/>
        <v>8.2584681071320503E-11</v>
      </c>
      <c r="S77">
        <f t="shared" ca="1" si="16"/>
        <v>9.9905828491256302E-21</v>
      </c>
      <c r="T77">
        <f t="shared" ca="1" si="17"/>
        <v>5.007200169620943E-3</v>
      </c>
    </row>
    <row r="78" spans="1:20">
      <c r="A78">
        <v>61</v>
      </c>
      <c r="B78">
        <f t="shared" ca="1" si="5"/>
        <v>6.621988659684745</v>
      </c>
      <c r="C78">
        <f t="shared" ca="1" si="6"/>
        <v>2.3878736343530082E-7</v>
      </c>
      <c r="D78">
        <f t="shared" ca="1" si="7"/>
        <v>1.0275798553261205E-18</v>
      </c>
      <c r="E78">
        <f t="shared" ca="1" si="8"/>
        <v>1.3250078131482461E-2</v>
      </c>
      <c r="F78">
        <f t="shared" ca="1" si="9"/>
        <v>0.98674991773618026</v>
      </c>
      <c r="G78">
        <f t="shared" ca="1" si="10"/>
        <v>4.1323372541174662E-9</v>
      </c>
      <c r="H78">
        <f t="shared" ca="1" si="11"/>
        <v>1.7305510621114246E-17</v>
      </c>
      <c r="I78">
        <f t="shared" ca="1" si="12"/>
        <v>3.0169815439645302E-4</v>
      </c>
      <c r="J78">
        <f ca="1">SUM($I$17:I78)*(14-$B$14)/200*$B$3/1000</f>
        <v>2.4811587241687971E-4</v>
      </c>
      <c r="K78">
        <f t="shared" ca="1" si="0"/>
        <v>6.621988659684745</v>
      </c>
      <c r="M78">
        <f t="shared" si="1"/>
        <v>9.15</v>
      </c>
      <c r="N78">
        <f t="shared" si="2"/>
        <v>1.83E-4</v>
      </c>
      <c r="O78">
        <f t="shared" ca="1" si="3"/>
        <v>5.1357705479665636</v>
      </c>
      <c r="P78">
        <f t="shared" ca="1" si="13"/>
        <v>0.29146706820876822</v>
      </c>
      <c r="Q78">
        <f t="shared" ca="1" si="14"/>
        <v>0.70853293169437481</v>
      </c>
      <c r="R78">
        <f t="shared" ca="1" si="15"/>
        <v>9.6856905252721377E-11</v>
      </c>
      <c r="S78">
        <f t="shared" ca="1" si="16"/>
        <v>1.3240400940433984E-20</v>
      </c>
      <c r="T78">
        <f t="shared" ca="1" si="17"/>
        <v>4.772008103225386E-3</v>
      </c>
    </row>
    <row r="79" spans="1:20">
      <c r="A79">
        <v>62</v>
      </c>
      <c r="B79">
        <f t="shared" ca="1" si="5"/>
        <v>6.6750678779603945</v>
      </c>
      <c r="C79">
        <f t="shared" ca="1" si="6"/>
        <v>2.1131587383455377E-7</v>
      </c>
      <c r="D79">
        <f t="shared" ca="1" si="7"/>
        <v>8.0351616181969547E-19</v>
      </c>
      <c r="E79">
        <f t="shared" ca="1" si="8"/>
        <v>1.1743613501807174E-2</v>
      </c>
      <c r="F79">
        <f t="shared" ca="1" si="9"/>
        <v>0.98825638182151443</v>
      </c>
      <c r="G79">
        <f t="shared" ca="1" si="10"/>
        <v>4.6766783956573625E-9</v>
      </c>
      <c r="H79">
        <f t="shared" ca="1" si="11"/>
        <v>2.2131221430714146E-17</v>
      </c>
      <c r="I79">
        <f t="shared" ca="1" si="12"/>
        <v>2.6782678929779008E-4</v>
      </c>
      <c r="J79">
        <f ca="1">SUM($I$17:I79)*(14-$B$14)/200*$B$3/1000</f>
        <v>2.4847127333210977E-4</v>
      </c>
      <c r="K79">
        <f t="shared" ca="1" si="0"/>
        <v>6.6750678779603945</v>
      </c>
      <c r="M79">
        <f t="shared" si="1"/>
        <v>9.2999999999999989</v>
      </c>
      <c r="N79">
        <f t="shared" si="2"/>
        <v>1.8599999999999999E-4</v>
      </c>
      <c r="O79">
        <f t="shared" ca="1" si="3"/>
        <v>5.1357705479665636</v>
      </c>
      <c r="P79">
        <f t="shared" ca="1" si="13"/>
        <v>0.29146706820876822</v>
      </c>
      <c r="Q79">
        <f t="shared" ca="1" si="14"/>
        <v>0.70853293169437481</v>
      </c>
      <c r="R79">
        <f t="shared" ca="1" si="15"/>
        <v>9.6856905252721377E-11</v>
      </c>
      <c r="S79">
        <f t="shared" ca="1" si="16"/>
        <v>1.3240400940433984E-20</v>
      </c>
      <c r="T79">
        <f t="shared" ca="1" si="17"/>
        <v>4.772008103225386E-3</v>
      </c>
    </row>
    <row r="80" spans="1:20">
      <c r="A80">
        <v>63</v>
      </c>
      <c r="B80">
        <f t="shared" ca="1" si="5"/>
        <v>6.728147096236043</v>
      </c>
      <c r="C80">
        <f t="shared" ca="1" si="6"/>
        <v>1.8700486446201792E-7</v>
      </c>
      <c r="D80">
        <f t="shared" ca="1" si="7"/>
        <v>6.284185963658666E-19</v>
      </c>
      <c r="E80">
        <f t="shared" ca="1" si="8"/>
        <v>1.0406619675501346E-2</v>
      </c>
      <c r="F80">
        <f t="shared" ca="1" si="9"/>
        <v>0.98959337503269329</v>
      </c>
      <c r="G80">
        <f t="shared" ca="1" si="10"/>
        <v>5.2918055253781224E-9</v>
      </c>
      <c r="H80">
        <f t="shared" ca="1" si="11"/>
        <v>2.8297689156919922E-17</v>
      </c>
      <c r="I80">
        <f t="shared" ca="1" si="12"/>
        <v>2.376814745622379E-4</v>
      </c>
      <c r="J80">
        <f ca="1">SUM($I$17:I80)*(14-$B$14)/200*$B$3/1000</f>
        <v>2.4878667200381894E-4</v>
      </c>
      <c r="K80">
        <f t="shared" ca="1" si="0"/>
        <v>6.728147096236043</v>
      </c>
      <c r="M80">
        <f t="shared" si="1"/>
        <v>9.4499999999999993</v>
      </c>
      <c r="N80">
        <f t="shared" si="2"/>
        <v>1.8900000000000001E-4</v>
      </c>
      <c r="O80">
        <f t="shared" ca="1" si="3"/>
        <v>5.1888497662422131</v>
      </c>
      <c r="P80">
        <f t="shared" ca="1" si="13"/>
        <v>0.26688417728129632</v>
      </c>
      <c r="Q80">
        <f t="shared" ca="1" si="14"/>
        <v>0.73311582260545782</v>
      </c>
      <c r="R80">
        <f t="shared" ca="1" si="15"/>
        <v>1.1324586649026691E-10</v>
      </c>
      <c r="S80">
        <f t="shared" ca="1" si="16"/>
        <v>1.749331535575547E-20</v>
      </c>
      <c r="T80">
        <f t="shared" ca="1" si="17"/>
        <v>4.5200789450864243E-3</v>
      </c>
    </row>
    <row r="81" spans="1:20">
      <c r="A81">
        <v>64</v>
      </c>
      <c r="B81">
        <f t="shared" ca="1" si="5"/>
        <v>6.7812263145116933</v>
      </c>
      <c r="C81">
        <f t="shared" ca="1" si="6"/>
        <v>1.6549073525748211E-7</v>
      </c>
      <c r="D81">
        <f t="shared" ca="1" si="7"/>
        <v>4.9155297245839991E-19</v>
      </c>
      <c r="E81">
        <f t="shared" ca="1" si="8"/>
        <v>9.2204205461473964E-3</v>
      </c>
      <c r="F81">
        <f t="shared" ca="1" si="9"/>
        <v>0.9907795734669339</v>
      </c>
      <c r="G81">
        <f t="shared" ca="1" si="10"/>
        <v>5.9869186750872165E-9</v>
      </c>
      <c r="H81">
        <f t="shared" ca="1" si="11"/>
        <v>3.6176760383427804E-17</v>
      </c>
      <c r="I81">
        <f t="shared" ca="1" si="12"/>
        <v>2.1087079338781513E-4</v>
      </c>
      <c r="J81">
        <f ca="1">SUM($I$17:I81)*(14-$B$14)/200*$B$3/1000</f>
        <v>2.4906649342557372E-4</v>
      </c>
      <c r="K81">
        <f t="shared" ref="K81:K144" ca="1" si="18">B81</f>
        <v>6.7812263145116933</v>
      </c>
      <c r="M81">
        <f t="shared" ref="M81:M144" si="19">$E$3*1.2/200*A81</f>
        <v>9.6</v>
      </c>
      <c r="N81">
        <f t="shared" ref="N81:N144" si="20">M81/1000*$E$2</f>
        <v>1.9199999999999998E-4</v>
      </c>
      <c r="O81">
        <f t="shared" ref="O81:O144" ca="1" si="21">LOOKUP(N81,$J$17:$J$217,$B$17:$B$217)</f>
        <v>5.1888497662422131</v>
      </c>
      <c r="P81">
        <f t="shared" ca="1" si="13"/>
        <v>0.26688417728129632</v>
      </c>
      <c r="Q81">
        <f t="shared" ca="1" si="14"/>
        <v>0.73311582260545782</v>
      </c>
      <c r="R81">
        <f t="shared" ca="1" si="15"/>
        <v>1.1324586649026691E-10</v>
      </c>
      <c r="S81">
        <f t="shared" ca="1" si="16"/>
        <v>1.749331535575547E-20</v>
      </c>
      <c r="T81">
        <f t="shared" ca="1" si="17"/>
        <v>4.5200789450864243E-3</v>
      </c>
    </row>
    <row r="82" spans="1:20">
      <c r="A82">
        <v>65</v>
      </c>
      <c r="B82">
        <f t="shared" ref="B82:B145" ca="1" si="22">$B$14+(14-$B$14)/200*A82</f>
        <v>6.8343055327873419</v>
      </c>
      <c r="C82">
        <f t="shared" ref="C82:C145" ca="1" si="23">10^-B82</f>
        <v>1.4645171683020404E-7</v>
      </c>
      <c r="D82">
        <f t="shared" ref="D82:D145" ca="1" si="24">C82^3+C82^2*$B$8+C82*$B$8*$B$9+$B$8*$B$9*$B$10</f>
        <v>3.8454835596246107E-19</v>
      </c>
      <c r="E82">
        <f t="shared" ref="E82:E145" ca="1" si="25">C82^3/D82</f>
        <v>8.1683143469268929E-3</v>
      </c>
      <c r="F82">
        <f t="shared" ref="F82:F145" ca="1" si="26">C82*C82*$B$8/D82</f>
        <v>0.99183167888065904</v>
      </c>
      <c r="G82">
        <f t="shared" ref="G82:G145" ca="1" si="27">C82*$B$8*$B$9/D82</f>
        <v>6.7724141467770411E-9</v>
      </c>
      <c r="H82">
        <f t="shared" ref="H82:H145" ca="1" si="28">$B$8*$B$9*$B$10/D82</f>
        <v>4.6243323693015979E-17</v>
      </c>
      <c r="I82">
        <f t="shared" ref="I82:I145" ca="1" si="29">LN(10)*(C82+0.00000000000001/C82+$B$4*(E82*F82+4*E82*G82+F82*G82+4*E82*H82+G82*H82+9*H82*E82))</f>
        <v>1.8704067331872974E-4</v>
      </c>
      <c r="J82">
        <f ca="1">SUM($I$17:I82)*(14-$B$14)/200*$B$3/1000</f>
        <v>2.4931469274371145E-4</v>
      </c>
      <c r="K82">
        <f t="shared" ca="1" si="18"/>
        <v>6.8343055327873419</v>
      </c>
      <c r="M82">
        <f t="shared" si="19"/>
        <v>9.75</v>
      </c>
      <c r="N82">
        <f t="shared" si="20"/>
        <v>1.95E-4</v>
      </c>
      <c r="O82">
        <f t="shared" ca="1" si="21"/>
        <v>5.2419289845178625</v>
      </c>
      <c r="P82">
        <f t="shared" ref="P82:P145" ca="1" si="30">LOOKUP($N82,$J$17:$J$217,E$17:E$217)</f>
        <v>0.24366163149650741</v>
      </c>
      <c r="Q82">
        <f t="shared" ca="1" si="14"/>
        <v>0.75633836837147106</v>
      </c>
      <c r="R82">
        <f t="shared" ca="1" si="15"/>
        <v>1.320216380241545E-10</v>
      </c>
      <c r="S82">
        <f t="shared" ca="1" si="16"/>
        <v>2.3044861447542458E-20</v>
      </c>
      <c r="T82">
        <f t="shared" ca="1" si="17"/>
        <v>4.2566441202438838E-3</v>
      </c>
    </row>
    <row r="83" spans="1:20">
      <c r="A83">
        <v>66</v>
      </c>
      <c r="B83">
        <f t="shared" ca="1" si="22"/>
        <v>6.8873847510629922</v>
      </c>
      <c r="C83">
        <f t="shared" ca="1" si="23"/>
        <v>1.2960305801496188E-7</v>
      </c>
      <c r="D83">
        <f t="shared" ca="1" si="24"/>
        <v>3.0087368916562411E-19</v>
      </c>
      <c r="E83">
        <f t="shared" ca="1" si="25"/>
        <v>7.2353831749085483E-3</v>
      </c>
      <c r="F83">
        <f t="shared" ca="1" si="26"/>
        <v>0.99276460916505138</v>
      </c>
      <c r="G83">
        <f t="shared" ca="1" si="27"/>
        <v>7.6600400050008312E-9</v>
      </c>
      <c r="H83">
        <f t="shared" ca="1" si="28"/>
        <v>5.910385234981513E-17</v>
      </c>
      <c r="I83">
        <f t="shared" ca="1" si="29"/>
        <v>1.6587169879893549E-4</v>
      </c>
      <c r="J83">
        <f ca="1">SUM($I$17:I83)*(14-$B$14)/200*$B$3/1000</f>
        <v>2.4953480124636899E-4</v>
      </c>
      <c r="K83">
        <f t="shared" ca="1" si="18"/>
        <v>6.8873847510629922</v>
      </c>
      <c r="M83">
        <f t="shared" si="19"/>
        <v>9.9</v>
      </c>
      <c r="N83">
        <f t="shared" si="20"/>
        <v>1.9800000000000002E-4</v>
      </c>
      <c r="O83">
        <f t="shared" ca="1" si="21"/>
        <v>5.2419289845178625</v>
      </c>
      <c r="P83">
        <f t="shared" ca="1" si="30"/>
        <v>0.24366163149650741</v>
      </c>
      <c r="Q83">
        <f t="shared" ca="1" si="14"/>
        <v>0.75633836837147106</v>
      </c>
      <c r="R83">
        <f t="shared" ca="1" si="15"/>
        <v>1.320216380241545E-10</v>
      </c>
      <c r="S83">
        <f t="shared" ca="1" si="16"/>
        <v>2.3044861447542458E-20</v>
      </c>
      <c r="T83">
        <f t="shared" ca="1" si="17"/>
        <v>4.2566441202438838E-3</v>
      </c>
    </row>
    <row r="84" spans="1:20">
      <c r="A84">
        <v>67</v>
      </c>
      <c r="B84">
        <f t="shared" ca="1" si="22"/>
        <v>6.9404639693386407</v>
      </c>
      <c r="C84">
        <f t="shared" ca="1" si="23"/>
        <v>1.146927670797061E-7</v>
      </c>
      <c r="D84">
        <f t="shared" ca="1" si="24"/>
        <v>2.3543125489669024E-19</v>
      </c>
      <c r="E84">
        <f t="shared" ca="1" si="25"/>
        <v>6.4083168176300703E-3</v>
      </c>
      <c r="F84">
        <f t="shared" ca="1" si="26"/>
        <v>0.99359167451929797</v>
      </c>
      <c r="G84">
        <f t="shared" ca="1" si="27"/>
        <v>8.6630717857630745E-9</v>
      </c>
      <c r="H84">
        <f t="shared" ca="1" si="28"/>
        <v>7.5532851864517736E-17</v>
      </c>
      <c r="I84">
        <f t="shared" ca="1" si="29"/>
        <v>1.4707640911394731E-4</v>
      </c>
      <c r="J84">
        <f ca="1">SUM($I$17:I84)*(14-$B$14)/200*$B$3/1000</f>
        <v>2.4972996876693296E-4</v>
      </c>
      <c r="K84">
        <f t="shared" ca="1" si="18"/>
        <v>6.9404639693386407</v>
      </c>
      <c r="M84">
        <f t="shared" si="19"/>
        <v>10.049999999999999</v>
      </c>
      <c r="N84">
        <f t="shared" si="20"/>
        <v>2.0099999999999998E-4</v>
      </c>
      <c r="O84">
        <f t="shared" ca="1" si="21"/>
        <v>5.2950082027935119</v>
      </c>
      <c r="P84">
        <f t="shared" ca="1" si="30"/>
        <v>0.22184828512744459</v>
      </c>
      <c r="Q84">
        <f t="shared" ca="1" si="14"/>
        <v>0.77815171471906819</v>
      </c>
      <c r="R84">
        <f t="shared" ca="1" si="15"/>
        <v>1.5348731241006339E-10</v>
      </c>
      <c r="S84">
        <f t="shared" ca="1" si="16"/>
        <v>3.0274758283311821E-20</v>
      </c>
      <c r="T84">
        <f t="shared" ca="1" si="17"/>
        <v>3.9866682476552232E-3</v>
      </c>
    </row>
    <row r="85" spans="1:20">
      <c r="A85">
        <v>68</v>
      </c>
      <c r="B85">
        <f t="shared" ca="1" si="22"/>
        <v>6.9935431876142902</v>
      </c>
      <c r="C85">
        <f t="shared" ca="1" si="23"/>
        <v>1.0149784288948717E-7</v>
      </c>
      <c r="D85">
        <f t="shared" ca="1" si="24"/>
        <v>1.8424061714676056E-19</v>
      </c>
      <c r="E85">
        <f t="shared" ca="1" si="25"/>
        <v>5.6752507852740287E-3</v>
      </c>
      <c r="F85">
        <f t="shared" ca="1" si="26"/>
        <v>0.99432473941821486</v>
      </c>
      <c r="G85">
        <f t="shared" ca="1" si="27"/>
        <v>9.7965110500018715E-9</v>
      </c>
      <c r="H85">
        <f t="shared" ca="1" si="28"/>
        <v>9.6519401507562134E-17</v>
      </c>
      <c r="I85">
        <f t="shared" ca="1" si="29"/>
        <v>1.3039664715774007E-4</v>
      </c>
      <c r="J85">
        <f ca="1">SUM($I$17:I85)*(14-$B$14)/200*$B$3/1000</f>
        <v>2.4990300256935542E-4</v>
      </c>
      <c r="K85">
        <f t="shared" ca="1" si="18"/>
        <v>6.9935431876142902</v>
      </c>
      <c r="M85">
        <f t="shared" si="19"/>
        <v>10.199999999999999</v>
      </c>
      <c r="N85">
        <f t="shared" si="20"/>
        <v>2.0399999999999997E-4</v>
      </c>
      <c r="O85">
        <f t="shared" ca="1" si="21"/>
        <v>5.3480874210691614</v>
      </c>
      <c r="P85">
        <f t="shared" ca="1" si="30"/>
        <v>0.20146756592832277</v>
      </c>
      <c r="Q85">
        <f t="shared" ca="1" si="14"/>
        <v>0.79853243389369366</v>
      </c>
      <c r="R85">
        <f t="shared" ca="1" si="15"/>
        <v>1.7798359785700812E-10</v>
      </c>
      <c r="S85">
        <f t="shared" ca="1" si="16"/>
        <v>3.9670475188666425E-20</v>
      </c>
      <c r="T85">
        <f t="shared" ca="1" si="17"/>
        <v>3.7146975321303301E-3</v>
      </c>
    </row>
    <row r="86" spans="1:20">
      <c r="A86">
        <v>69</v>
      </c>
      <c r="B86">
        <f t="shared" ca="1" si="22"/>
        <v>7.0466224058899396</v>
      </c>
      <c r="C86">
        <f t="shared" ca="1" si="23"/>
        <v>8.9820939659252676E-8</v>
      </c>
      <c r="D86">
        <f t="shared" ca="1" si="24"/>
        <v>1.4419270668722648E-19</v>
      </c>
      <c r="E86">
        <f t="shared" ca="1" si="25"/>
        <v>5.025618157332319E-3</v>
      </c>
      <c r="F86">
        <f t="shared" ca="1" si="26"/>
        <v>0.99497437076535766</v>
      </c>
      <c r="G86">
        <f t="shared" ca="1" si="27"/>
        <v>1.1077309751377811E-8</v>
      </c>
      <c r="H86">
        <f t="shared" ca="1" si="28"/>
        <v>1.233265850190503E-16</v>
      </c>
      <c r="I86">
        <f t="shared" ca="1" si="29"/>
        <v>1.1560100514007847E-4</v>
      </c>
      <c r="J86">
        <f ca="1">SUM($I$17:I86)*(14-$B$14)/200*$B$3/1000</f>
        <v>2.5005640284397331E-4</v>
      </c>
      <c r="K86">
        <f t="shared" ca="1" si="18"/>
        <v>7.0466224058899396</v>
      </c>
      <c r="M86">
        <f t="shared" si="19"/>
        <v>10.35</v>
      </c>
      <c r="N86">
        <f t="shared" si="20"/>
        <v>2.0699999999999999E-4</v>
      </c>
      <c r="O86">
        <f t="shared" ca="1" si="21"/>
        <v>5.3480874210691614</v>
      </c>
      <c r="P86">
        <f t="shared" ca="1" si="30"/>
        <v>0.20146756592832277</v>
      </c>
      <c r="Q86">
        <f t="shared" ca="1" si="14"/>
        <v>0.79853243389369366</v>
      </c>
      <c r="R86">
        <f t="shared" ca="1" si="15"/>
        <v>1.7798359785700812E-10</v>
      </c>
      <c r="S86">
        <f t="shared" ca="1" si="16"/>
        <v>3.9670475188666425E-20</v>
      </c>
      <c r="T86">
        <f t="shared" ca="1" si="17"/>
        <v>3.7146975321303301E-3</v>
      </c>
    </row>
    <row r="87" spans="1:20">
      <c r="A87">
        <v>70</v>
      </c>
      <c r="B87">
        <f t="shared" ca="1" si="22"/>
        <v>7.099701624165589</v>
      </c>
      <c r="C87">
        <f t="shared" ca="1" si="23"/>
        <v>7.9487415412911951E-8</v>
      </c>
      <c r="D87">
        <f t="shared" ca="1" si="24"/>
        <v>1.1285834747210403E-19</v>
      </c>
      <c r="E87">
        <f t="shared" ca="1" si="25"/>
        <v>4.4500146494187917E-3</v>
      </c>
      <c r="F87">
        <f t="shared" ca="1" si="26"/>
        <v>0.99554997282595725</v>
      </c>
      <c r="G87">
        <f t="shared" ca="1" si="27"/>
        <v>1.2524623774145764E-8</v>
      </c>
      <c r="H87">
        <f t="shared" ca="1" si="28"/>
        <v>1.5756737980577568E-16</v>
      </c>
      <c r="I87">
        <f t="shared" ca="1" si="29"/>
        <v>1.0248239823331437E-4</v>
      </c>
      <c r="J87">
        <f ca="1">SUM($I$17:I87)*(14-$B$14)/200*$B$3/1000</f>
        <v>2.5019239498360425E-4</v>
      </c>
      <c r="K87">
        <f t="shared" ca="1" si="18"/>
        <v>7.099701624165589</v>
      </c>
      <c r="M87">
        <f t="shared" si="19"/>
        <v>10.5</v>
      </c>
      <c r="N87">
        <f t="shared" si="20"/>
        <v>2.1000000000000001E-4</v>
      </c>
      <c r="O87">
        <f t="shared" ca="1" si="21"/>
        <v>5.4011666393448099</v>
      </c>
      <c r="P87">
        <f t="shared" ca="1" si="30"/>
        <v>0.18252001261076223</v>
      </c>
      <c r="Q87">
        <f t="shared" ca="1" si="14"/>
        <v>0.81747998718334358</v>
      </c>
      <c r="R87">
        <f t="shared" ca="1" si="15"/>
        <v>2.0589403691271269E-10</v>
      </c>
      <c r="S87">
        <f t="shared" ca="1" si="16"/>
        <v>5.1857360548088594E-20</v>
      </c>
      <c r="T87">
        <f t="shared" ca="1" si="17"/>
        <v>3.4447536213878744E-3</v>
      </c>
    </row>
    <row r="88" spans="1:20">
      <c r="A88">
        <v>71</v>
      </c>
      <c r="B88">
        <f t="shared" ca="1" si="22"/>
        <v>7.1527808424412385</v>
      </c>
      <c r="C88">
        <f t="shared" ca="1" si="23"/>
        <v>7.034272000486639E-8</v>
      </c>
      <c r="D88">
        <f t="shared" ca="1" si="24"/>
        <v>8.8339076446058818E-20</v>
      </c>
      <c r="E88">
        <f t="shared" ca="1" si="25"/>
        <v>3.9400761735300339E-3</v>
      </c>
      <c r="F88">
        <f t="shared" ca="1" si="26"/>
        <v>0.99605990966637048</v>
      </c>
      <c r="G88">
        <f t="shared" ca="1" si="27"/>
        <v>1.4160099433139093E-8</v>
      </c>
      <c r="H88">
        <f t="shared" ca="1" si="28"/>
        <v>2.0130156229613362E-16</v>
      </c>
      <c r="I88">
        <f t="shared" ca="1" si="29"/>
        <v>9.0855785499911016E-5</v>
      </c>
      <c r="J88">
        <f ca="1">SUM($I$17:I88)*(14-$B$14)/200*$B$3/1000</f>
        <v>2.5031295883535816E-4</v>
      </c>
      <c r="K88">
        <f t="shared" ca="1" si="18"/>
        <v>7.1527808424412385</v>
      </c>
      <c r="M88">
        <f t="shared" si="19"/>
        <v>10.65</v>
      </c>
      <c r="N88">
        <f t="shared" si="20"/>
        <v>2.13E-4</v>
      </c>
      <c r="O88">
        <f t="shared" ca="1" si="21"/>
        <v>5.4542458576204602</v>
      </c>
      <c r="P88">
        <f t="shared" ca="1" si="30"/>
        <v>0.16498625562663385</v>
      </c>
      <c r="Q88">
        <f t="shared" ca="1" si="14"/>
        <v>0.83501374413571539</v>
      </c>
      <c r="R88">
        <f t="shared" ca="1" si="15"/>
        <v>2.376509099672203E-10</v>
      </c>
      <c r="S88">
        <f t="shared" ca="1" si="16"/>
        <v>6.7637156160472105E-20</v>
      </c>
      <c r="T88">
        <f t="shared" ca="1" si="17"/>
        <v>3.1802715262359582E-3</v>
      </c>
    </row>
    <row r="89" spans="1:20">
      <c r="A89">
        <v>72</v>
      </c>
      <c r="B89">
        <f t="shared" ca="1" si="22"/>
        <v>7.205860060716887</v>
      </c>
      <c r="C89">
        <f t="shared" ca="1" si="23"/>
        <v>6.2250083638765269E-8</v>
      </c>
      <c r="D89">
        <f t="shared" ca="1" si="24"/>
        <v>6.9150848456389173E-20</v>
      </c>
      <c r="E89">
        <f t="shared" ca="1" si="25"/>
        <v>3.4883680869767716E-3</v>
      </c>
      <c r="F89">
        <f t="shared" ca="1" si="26"/>
        <v>0.99651161590482595</v>
      </c>
      <c r="G89">
        <f t="shared" ca="1" si="27"/>
        <v>1.600819722086709E-8</v>
      </c>
      <c r="H89">
        <f t="shared" ca="1" si="28"/>
        <v>2.571594491946712E-16</v>
      </c>
      <c r="I89">
        <f t="shared" ca="1" si="29"/>
        <v>8.0556048592300843E-5</v>
      </c>
      <c r="J89">
        <f ca="1">SUM($I$17:I89)*(14-$B$14)/200*$B$3/1000</f>
        <v>2.5041985513752453E-4</v>
      </c>
      <c r="K89">
        <f t="shared" ca="1" si="18"/>
        <v>7.205860060716887</v>
      </c>
      <c r="M89">
        <f t="shared" si="19"/>
        <v>10.799999999999999</v>
      </c>
      <c r="N89">
        <f t="shared" si="20"/>
        <v>2.1599999999999999E-4</v>
      </c>
      <c r="O89">
        <f t="shared" ca="1" si="21"/>
        <v>5.5073250758961088</v>
      </c>
      <c r="P89">
        <f t="shared" ca="1" si="30"/>
        <v>0.14883021890174253</v>
      </c>
      <c r="Q89">
        <f t="shared" ca="1" si="14"/>
        <v>0.85116978082451555</v>
      </c>
      <c r="R89">
        <f t="shared" ca="1" si="15"/>
        <v>2.7374189685767156E-10</v>
      </c>
      <c r="S89">
        <f t="shared" ca="1" si="16"/>
        <v>8.8037225690329419E-20</v>
      </c>
      <c r="T89">
        <f t="shared" ca="1" si="17"/>
        <v>2.9240768856431966E-3</v>
      </c>
    </row>
    <row r="90" spans="1:20">
      <c r="A90">
        <v>73</v>
      </c>
      <c r="B90">
        <f t="shared" ca="1" si="22"/>
        <v>7.2589392789925373</v>
      </c>
      <c r="C90">
        <f t="shared" ca="1" si="23"/>
        <v>5.5088471312527792E-8</v>
      </c>
      <c r="D90">
        <f t="shared" ca="1" si="24"/>
        <v>5.4133330876441947E-20</v>
      </c>
      <c r="E90">
        <f t="shared" ca="1" si="25"/>
        <v>3.0882852880200684E-3</v>
      </c>
      <c r="F90">
        <f t="shared" ca="1" si="26"/>
        <v>0.99691169661542189</v>
      </c>
      <c r="G90">
        <f t="shared" ca="1" si="27"/>
        <v>1.8096557643789838E-8</v>
      </c>
      <c r="H90">
        <f t="shared" ca="1" si="28"/>
        <v>3.2849990592631418E-16</v>
      </c>
      <c r="I90">
        <f t="shared" ca="1" si="29"/>
        <v>7.1436032120504632E-5</v>
      </c>
      <c r="J90">
        <f ca="1">SUM($I$17:I90)*(14-$B$14)/200*$B$3/1000</f>
        <v>2.5051464935606628E-4</v>
      </c>
      <c r="K90">
        <f t="shared" ca="1" si="18"/>
        <v>7.2589392789925373</v>
      </c>
      <c r="M90">
        <f t="shared" si="19"/>
        <v>10.95</v>
      </c>
      <c r="N90">
        <f t="shared" si="20"/>
        <v>2.1900000000000001E-4</v>
      </c>
      <c r="O90">
        <f t="shared" ca="1" si="21"/>
        <v>5.5073250758961088</v>
      </c>
      <c r="P90">
        <f t="shared" ca="1" si="30"/>
        <v>0.14883021890174253</v>
      </c>
      <c r="Q90">
        <f t="shared" ca="1" si="14"/>
        <v>0.85116978082451555</v>
      </c>
      <c r="R90">
        <f t="shared" ca="1" si="15"/>
        <v>2.7374189685767156E-10</v>
      </c>
      <c r="S90">
        <f t="shared" ca="1" si="16"/>
        <v>8.8037225690329419E-20</v>
      </c>
      <c r="T90">
        <f t="shared" ca="1" si="17"/>
        <v>2.9240768856431966E-3</v>
      </c>
    </row>
    <row r="91" spans="1:20">
      <c r="A91">
        <v>74</v>
      </c>
      <c r="B91">
        <f t="shared" ca="1" si="22"/>
        <v>7.3120184972681859</v>
      </c>
      <c r="C91">
        <f t="shared" ca="1" si="23"/>
        <v>4.8750772595932251E-8</v>
      </c>
      <c r="D91">
        <f t="shared" ca="1" si="24"/>
        <v>4.2379124956228344E-20</v>
      </c>
      <c r="E91">
        <f t="shared" ca="1" si="25"/>
        <v>2.7339623092626037E-3</v>
      </c>
      <c r="F91">
        <f t="shared" ca="1" si="26"/>
        <v>0.9972660172343224</v>
      </c>
      <c r="G91">
        <f t="shared" ca="1" si="27"/>
        <v>2.045641461931485E-8</v>
      </c>
      <c r="H91">
        <f t="shared" ca="1" si="28"/>
        <v>4.196121113580409E-16</v>
      </c>
      <c r="I91">
        <f t="shared" ca="1" si="29"/>
        <v>6.3364744775260953E-5</v>
      </c>
      <c r="J91">
        <f ca="1">SUM($I$17:I91)*(14-$B$14)/200*$B$3/1000</f>
        <v>2.5059873313403898E-4</v>
      </c>
      <c r="K91">
        <f t="shared" ca="1" si="18"/>
        <v>7.3120184972681859</v>
      </c>
      <c r="M91">
        <f t="shared" si="19"/>
        <v>11.1</v>
      </c>
      <c r="N91">
        <f t="shared" si="20"/>
        <v>2.22E-4</v>
      </c>
      <c r="O91">
        <f t="shared" ca="1" si="21"/>
        <v>5.5604042941717582</v>
      </c>
      <c r="P91">
        <f t="shared" ca="1" si="30"/>
        <v>0.13400235120695106</v>
      </c>
      <c r="Q91">
        <f t="shared" ca="1" si="14"/>
        <v>0.86599764847833138</v>
      </c>
      <c r="R91">
        <f t="shared" ca="1" si="15"/>
        <v>3.1471758275533738E-10</v>
      </c>
      <c r="S91">
        <f t="shared" ca="1" si="16"/>
        <v>1.1437347095503222E-19</v>
      </c>
      <c r="T91">
        <f t="shared" ca="1" si="17"/>
        <v>2.6783957966946864E-3</v>
      </c>
    </row>
    <row r="92" spans="1:20">
      <c r="A92">
        <v>75</v>
      </c>
      <c r="B92">
        <f t="shared" ca="1" si="22"/>
        <v>7.3650977155438353</v>
      </c>
      <c r="C92">
        <f t="shared" ca="1" si="23"/>
        <v>4.3142199666735245E-8</v>
      </c>
      <c r="D92">
        <f t="shared" ca="1" si="24"/>
        <v>3.3178513869004152E-20</v>
      </c>
      <c r="E92">
        <f t="shared" ca="1" si="25"/>
        <v>2.4201925746262219E-3</v>
      </c>
      <c r="F92">
        <f t="shared" ca="1" si="26"/>
        <v>0.99757978430231065</v>
      </c>
      <c r="G92">
        <f t="shared" ca="1" si="27"/>
        <v>2.312306261638054E-8</v>
      </c>
      <c r="H92">
        <f t="shared" ca="1" si="28"/>
        <v>5.3597319550235079E-16</v>
      </c>
      <c r="I92">
        <f t="shared" ca="1" si="29"/>
        <v>5.6225716890673314E-5</v>
      </c>
      <c r="J92">
        <f ca="1">SUM($I$17:I92)*(14-$B$14)/200*$B$3/1000</f>
        <v>2.5067334356152762E-4</v>
      </c>
      <c r="K92">
        <f t="shared" ca="1" si="18"/>
        <v>7.3650977155438353</v>
      </c>
      <c r="M92">
        <f t="shared" si="19"/>
        <v>11.25</v>
      </c>
      <c r="N92">
        <f t="shared" si="20"/>
        <v>2.2499999999999999E-4</v>
      </c>
      <c r="O92">
        <f t="shared" ca="1" si="21"/>
        <v>5.6134835124474076</v>
      </c>
      <c r="P92">
        <f t="shared" ca="1" si="30"/>
        <v>0.12044273467583601</v>
      </c>
      <c r="Q92">
        <f t="shared" ca="1" si="14"/>
        <v>0.87955726496296416</v>
      </c>
      <c r="R92">
        <f t="shared" ca="1" si="15"/>
        <v>3.6119990930142014E-10</v>
      </c>
      <c r="S92">
        <f t="shared" ca="1" si="16"/>
        <v>1.4833073374119384E-19</v>
      </c>
      <c r="T92">
        <f t="shared" ca="1" si="17"/>
        <v>2.4448895322823371E-3</v>
      </c>
    </row>
    <row r="93" spans="1:20">
      <c r="A93">
        <v>76</v>
      </c>
      <c r="B93">
        <f t="shared" ca="1" si="22"/>
        <v>7.4181769338194847</v>
      </c>
      <c r="C93">
        <f t="shared" ca="1" si="23"/>
        <v>3.8178869646052598E-8</v>
      </c>
      <c r="D93">
        <f t="shared" ca="1" si="24"/>
        <v>2.5976315783796637E-20</v>
      </c>
      <c r="E93">
        <f t="shared" ca="1" si="25"/>
        <v>2.1423560157119411E-3</v>
      </c>
      <c r="F93">
        <f t="shared" ca="1" si="26"/>
        <v>0.99785761784790272</v>
      </c>
      <c r="G93">
        <f t="shared" ca="1" si="27"/>
        <v>2.6136384526278756E-8</v>
      </c>
      <c r="H93">
        <f t="shared" ca="1" si="28"/>
        <v>6.8457722212792289E-16</v>
      </c>
      <c r="I93">
        <f t="shared" ca="1" si="29"/>
        <v>4.9915507816664532E-5</v>
      </c>
      <c r="J93">
        <f ca="1">SUM($I$17:I93)*(14-$B$14)/200*$B$3/1000</f>
        <v>2.5073958046489608E-4</v>
      </c>
      <c r="K93">
        <f t="shared" ca="1" si="18"/>
        <v>7.4181769338194847</v>
      </c>
      <c r="M93">
        <f t="shared" si="19"/>
        <v>11.4</v>
      </c>
      <c r="N93">
        <f t="shared" si="20"/>
        <v>2.2800000000000001E-4</v>
      </c>
      <c r="O93">
        <f t="shared" ca="1" si="21"/>
        <v>5.6665627307230571</v>
      </c>
      <c r="P93">
        <f t="shared" ca="1" si="30"/>
        <v>0.10808395894550848</v>
      </c>
      <c r="Q93">
        <f t="shared" ca="1" si="14"/>
        <v>0.89191604064059982</v>
      </c>
      <c r="R93">
        <f t="shared" ca="1" si="15"/>
        <v>4.1389168850258511E-10</v>
      </c>
      <c r="S93">
        <f t="shared" ca="1" si="16"/>
        <v>1.9206553308367879E-19</v>
      </c>
      <c r="T93">
        <f t="shared" ca="1" si="17"/>
        <v>2.224706515434596E-3</v>
      </c>
    </row>
    <row r="94" spans="1:20">
      <c r="A94">
        <v>77</v>
      </c>
      <c r="B94">
        <f t="shared" ca="1" si="22"/>
        <v>7.4712561520951342</v>
      </c>
      <c r="C94">
        <f t="shared" ca="1" si="23"/>
        <v>3.3786550030136339E-8</v>
      </c>
      <c r="D94">
        <f t="shared" ca="1" si="24"/>
        <v>2.0338179066971159E-20</v>
      </c>
      <c r="E94">
        <f t="shared" ca="1" si="25"/>
        <v>1.8963542834038391E-3</v>
      </c>
      <c r="F94">
        <f t="shared" ca="1" si="26"/>
        <v>0.9981036161751472</v>
      </c>
      <c r="G94">
        <f t="shared" ca="1" si="27"/>
        <v>2.9541448158657103E-8</v>
      </c>
      <c r="H94">
        <f t="shared" ca="1" si="28"/>
        <v>8.743552725065815E-16</v>
      </c>
      <c r="I94">
        <f t="shared" ca="1" si="29"/>
        <v>4.434235499407323E-5</v>
      </c>
      <c r="J94">
        <f ca="1">SUM($I$17:I94)*(14-$B$14)/200*$B$3/1000</f>
        <v>2.5079842190338576E-4</v>
      </c>
      <c r="K94">
        <f t="shared" ca="1" si="18"/>
        <v>7.4712561520951342</v>
      </c>
      <c r="M94">
        <f t="shared" si="19"/>
        <v>11.549999999999999</v>
      </c>
      <c r="N94">
        <f t="shared" si="20"/>
        <v>2.31E-4</v>
      </c>
      <c r="O94">
        <f t="shared" ca="1" si="21"/>
        <v>5.772721167274355</v>
      </c>
      <c r="P94">
        <f t="shared" ca="1" si="30"/>
        <v>8.6676882530384886E-2</v>
      </c>
      <c r="Q94">
        <f t="shared" ca="1" si="14"/>
        <v>0.91332311692843027</v>
      </c>
      <c r="R94">
        <f t="shared" ca="1" si="15"/>
        <v>5.411848337984449E-10</v>
      </c>
      <c r="S94">
        <f t="shared" ca="1" si="16"/>
        <v>3.2067624141435289E-19</v>
      </c>
      <c r="T94">
        <f t="shared" ca="1" si="17"/>
        <v>1.8267180604596405E-3</v>
      </c>
    </row>
    <row r="95" spans="1:20">
      <c r="A95">
        <v>78</v>
      </c>
      <c r="B95">
        <f t="shared" ca="1" si="22"/>
        <v>7.5243353703707836</v>
      </c>
      <c r="C95">
        <f t="shared" ca="1" si="23"/>
        <v>2.9899548454990131E-8</v>
      </c>
      <c r="D95">
        <f t="shared" ca="1" si="24"/>
        <v>1.5924245799003442E-20</v>
      </c>
      <c r="E95">
        <f t="shared" ca="1" si="25"/>
        <v>1.6785528368758952E-3</v>
      </c>
      <c r="F95">
        <f t="shared" ca="1" si="26"/>
        <v>0.99832141377394268</v>
      </c>
      <c r="G95">
        <f t="shared" ca="1" si="27"/>
        <v>3.3389180284002788E-8</v>
      </c>
      <c r="H95">
        <f t="shared" ca="1" si="28"/>
        <v>1.1167118571795775E-15</v>
      </c>
      <c r="I95">
        <f t="shared" ca="1" si="29"/>
        <v>3.942495578118424E-5</v>
      </c>
      <c r="J95">
        <f ca="1">SUM($I$17:I95)*(14-$B$14)/200*$B$3/1000</f>
        <v>2.5085073804922118E-4</v>
      </c>
      <c r="K95">
        <f t="shared" ca="1" si="18"/>
        <v>7.5243353703707836</v>
      </c>
      <c r="M95">
        <f t="shared" si="19"/>
        <v>11.7</v>
      </c>
      <c r="N95">
        <f t="shared" si="20"/>
        <v>2.3399999999999997E-4</v>
      </c>
      <c r="O95">
        <f t="shared" ca="1" si="21"/>
        <v>5.8258003855500053</v>
      </c>
      <c r="P95">
        <f t="shared" ca="1" si="30"/>
        <v>7.74776617303293E-2</v>
      </c>
      <c r="Q95">
        <f t="shared" ca="1" si="14"/>
        <v>0.92252233765197122</v>
      </c>
      <c r="R95">
        <f t="shared" ca="1" si="15"/>
        <v>6.176995377991569E-10</v>
      </c>
      <c r="S95">
        <f t="shared" ca="1" si="16"/>
        <v>4.1359726851539485E-19</v>
      </c>
      <c r="T95">
        <f t="shared" ca="1" si="17"/>
        <v>1.64922408660053E-3</v>
      </c>
    </row>
    <row r="96" spans="1:20">
      <c r="A96">
        <v>79</v>
      </c>
      <c r="B96">
        <f t="shared" ca="1" si="22"/>
        <v>7.577414588646433</v>
      </c>
      <c r="C96">
        <f t="shared" ca="1" si="23"/>
        <v>2.6459730188933276E-8</v>
      </c>
      <c r="D96">
        <f t="shared" ca="1" si="24"/>
        <v>1.2468567563353942E-20</v>
      </c>
      <c r="E96">
        <f t="shared" ca="1" si="25"/>
        <v>1.4857292417826148E-3</v>
      </c>
      <c r="F96">
        <f t="shared" ca="1" si="26"/>
        <v>0.99851423302108766</v>
      </c>
      <c r="G96">
        <f t="shared" ca="1" si="27"/>
        <v>3.7737128303701073E-8</v>
      </c>
      <c r="H96">
        <f t="shared" ca="1" si="28"/>
        <v>1.4262098681370736E-15</v>
      </c>
      <c r="I96">
        <f t="shared" ca="1" si="29"/>
        <v>3.5091372709035496E-5</v>
      </c>
      <c r="J96">
        <f ca="1">SUM($I$17:I96)*(14-$B$14)/200*$B$3/1000</f>
        <v>2.5089730361501158E-4</v>
      </c>
      <c r="K96">
        <f t="shared" ca="1" si="18"/>
        <v>7.577414588646433</v>
      </c>
      <c r="M96">
        <f t="shared" si="19"/>
        <v>11.85</v>
      </c>
      <c r="N96">
        <f t="shared" si="20"/>
        <v>2.3699999999999999E-4</v>
      </c>
      <c r="O96">
        <f t="shared" ca="1" si="21"/>
        <v>5.9319588221013042</v>
      </c>
      <c r="P96">
        <f t="shared" ca="1" si="30"/>
        <v>6.1713029042559035E-2</v>
      </c>
      <c r="Q96">
        <f t="shared" ca="1" si="14"/>
        <v>0.93828697015521911</v>
      </c>
      <c r="R96">
        <f t="shared" ca="1" si="15"/>
        <v>8.0222188854476264E-10</v>
      </c>
      <c r="S96">
        <f t="shared" ca="1" si="16"/>
        <v>6.8588819724722662E-19</v>
      </c>
      <c r="T96">
        <f t="shared" ca="1" si="17"/>
        <v>1.3360139357484445E-3</v>
      </c>
    </row>
    <row r="97" spans="1:20">
      <c r="A97">
        <v>80</v>
      </c>
      <c r="B97">
        <f t="shared" ca="1" si="22"/>
        <v>7.6304938069220825</v>
      </c>
      <c r="C97">
        <f t="shared" ca="1" si="23"/>
        <v>2.3415648658543612E-8</v>
      </c>
      <c r="D97">
        <f t="shared" ca="1" si="24"/>
        <v>9.7630134932457872E-21</v>
      </c>
      <c r="E97">
        <f t="shared" ca="1" si="25"/>
        <v>1.3150270602148141E-3</v>
      </c>
      <c r="F97">
        <f t="shared" ca="1" si="26"/>
        <v>0.99868493028946237</v>
      </c>
      <c r="G97">
        <f t="shared" ca="1" si="27"/>
        <v>4.265032093932938E-8</v>
      </c>
      <c r="H97">
        <f t="shared" ca="1" si="28"/>
        <v>1.8214452036445146E-15</v>
      </c>
      <c r="I97">
        <f t="shared" ca="1" si="29"/>
        <v>3.1278052817799133E-5</v>
      </c>
      <c r="J97">
        <f ca="1">SUM($I$17:I97)*(14-$B$14)/200*$B$3/1000</f>
        <v>2.5093880897983042E-4</v>
      </c>
      <c r="K97">
        <f t="shared" ca="1" si="18"/>
        <v>7.6304938069220825</v>
      </c>
      <c r="M97">
        <f t="shared" si="19"/>
        <v>12</v>
      </c>
      <c r="N97">
        <f t="shared" si="20"/>
        <v>2.4000000000000001E-4</v>
      </c>
      <c r="O97">
        <f t="shared" ca="1" si="21"/>
        <v>6.0381172586526022</v>
      </c>
      <c r="P97">
        <f t="shared" ca="1" si="30"/>
        <v>4.8985750385633402E-2</v>
      </c>
      <c r="Q97">
        <f t="shared" ref="Q97:Q160" ca="1" si="31">LOOKUP($N97,$J$17:$J$217,F$17:F$217)</f>
        <v>0.95101424857611083</v>
      </c>
      <c r="R97">
        <f t="shared" ref="R97:R160" ca="1" si="32">LOOKUP($N97,$J$17:$J$217,G$17:G$217)</f>
        <v>1.0382556005551372E-9</v>
      </c>
      <c r="S97">
        <f t="shared" ref="S97:S160" ca="1" si="33">LOOKUP($N97,$J$17:$J$217,H$17:H$217)</f>
        <v>1.1335000434515961E-18</v>
      </c>
      <c r="T97">
        <f t="shared" ref="T97:T160" ca="1" si="34">LOOKUP($N97,$J$17:$J$217,I$17:I$217)</f>
        <v>1.074819938532069E-3</v>
      </c>
    </row>
    <row r="98" spans="1:20">
      <c r="A98">
        <v>81</v>
      </c>
      <c r="B98">
        <f t="shared" ca="1" si="22"/>
        <v>7.6835730251977319</v>
      </c>
      <c r="C98">
        <f t="shared" ca="1" si="23"/>
        <v>2.0721776003962258E-8</v>
      </c>
      <c r="D98">
        <f t="shared" ca="1" si="24"/>
        <v>7.6446876711892509E-21</v>
      </c>
      <c r="E98">
        <f t="shared" ca="1" si="25"/>
        <v>1.1639147654313887E-3</v>
      </c>
      <c r="F98">
        <f t="shared" ca="1" si="26"/>
        <v>0.99883603703232549</v>
      </c>
      <c r="G98">
        <f t="shared" ca="1" si="27"/>
        <v>4.8202240813786223E-8</v>
      </c>
      <c r="H98">
        <f t="shared" ca="1" si="28"/>
        <v>2.3261635877431246E-15</v>
      </c>
      <c r="I98">
        <f t="shared" ca="1" si="29"/>
        <v>2.7928951949795824E-5</v>
      </c>
      <c r="J98">
        <f ca="1">SUM($I$17:I98)*(14-$B$14)/200*$B$3/1000</f>
        <v>2.5097587015324922E-4</v>
      </c>
      <c r="K98">
        <f t="shared" ca="1" si="18"/>
        <v>7.6835730251977319</v>
      </c>
      <c r="M98">
        <f t="shared" si="19"/>
        <v>12.15</v>
      </c>
      <c r="N98">
        <f t="shared" si="20"/>
        <v>2.4300000000000002E-4</v>
      </c>
      <c r="O98">
        <f t="shared" ca="1" si="21"/>
        <v>6.144275695203901</v>
      </c>
      <c r="P98">
        <f t="shared" ca="1" si="30"/>
        <v>3.8774790196376786E-2</v>
      </c>
      <c r="Q98">
        <f t="shared" ca="1" si="31"/>
        <v>0.96122520846363546</v>
      </c>
      <c r="R98">
        <f t="shared" ca="1" si="32"/>
        <v>1.3399878082866441E-9</v>
      </c>
      <c r="S98">
        <f t="shared" ca="1" si="33"/>
        <v>1.8679985819626711E-18</v>
      </c>
      <c r="T98">
        <f t="shared" ca="1" si="34"/>
        <v>8.5988739807360234E-4</v>
      </c>
    </row>
    <row r="99" spans="1:20">
      <c r="A99">
        <v>82</v>
      </c>
      <c r="B99">
        <f t="shared" ca="1" si="22"/>
        <v>7.7366522434733804</v>
      </c>
      <c r="C99">
        <f t="shared" ca="1" si="23"/>
        <v>1.8337822155600046E-8</v>
      </c>
      <c r="D99">
        <f t="shared" ca="1" si="24"/>
        <v>5.986088805273476E-21</v>
      </c>
      <c r="E99">
        <f t="shared" ca="1" si="25"/>
        <v>1.030149163346499E-3</v>
      </c>
      <c r="F99">
        <f t="shared" ca="1" si="26"/>
        <v>0.99896979636072702</v>
      </c>
      <c r="G99">
        <f t="shared" ca="1" si="27"/>
        <v>5.4475923470315662E-8</v>
      </c>
      <c r="H99">
        <f t="shared" ca="1" si="28"/>
        <v>2.9706866501418044E-15</v>
      </c>
      <c r="I99">
        <f t="shared" ca="1" si="29"/>
        <v>2.4994755270762156E-5</v>
      </c>
      <c r="J99">
        <f ca="1">SUM($I$17:I99)*(14-$B$14)/200*$B$3/1000</f>
        <v>2.5100903770501832E-4</v>
      </c>
      <c r="K99">
        <f t="shared" ca="1" si="18"/>
        <v>7.7366522434733804</v>
      </c>
      <c r="M99">
        <f t="shared" si="19"/>
        <v>12.299999999999999</v>
      </c>
      <c r="N99">
        <f t="shared" si="20"/>
        <v>2.4599999999999996E-4</v>
      </c>
      <c r="O99">
        <f t="shared" ca="1" si="21"/>
        <v>6.3565925683064979</v>
      </c>
      <c r="P99">
        <f t="shared" ca="1" si="30"/>
        <v>2.4143129008567681E-2</v>
      </c>
      <c r="Q99">
        <f t="shared" ca="1" si="31"/>
        <v>0.97585686877334488</v>
      </c>
      <c r="R99">
        <f t="shared" ca="1" si="32"/>
        <v>2.218087588234921E-9</v>
      </c>
      <c r="S99">
        <f t="shared" ca="1" si="33"/>
        <v>5.0416333650099262E-18</v>
      </c>
      <c r="T99">
        <f t="shared" ca="1" si="34"/>
        <v>5.4355995803488232E-4</v>
      </c>
    </row>
    <row r="100" spans="1:20">
      <c r="A100">
        <v>83</v>
      </c>
      <c r="B100">
        <f t="shared" ca="1" si="22"/>
        <v>7.7897314617490299</v>
      </c>
      <c r="C100">
        <f t="shared" ca="1" si="23"/>
        <v>1.622813224822596E-8</v>
      </c>
      <c r="D100">
        <f t="shared" ca="1" si="24"/>
        <v>4.6874133088541871E-21</v>
      </c>
      <c r="E100">
        <f t="shared" ca="1" si="25"/>
        <v>9.1174284952466361E-4</v>
      </c>
      <c r="F100">
        <f t="shared" ca="1" si="26"/>
        <v>0.99908819558527218</v>
      </c>
      <c r="G100">
        <f t="shared" ca="1" si="27"/>
        <v>6.1565199266507776E-8</v>
      </c>
      <c r="H100">
        <f t="shared" ca="1" si="28"/>
        <v>3.7937329031341867E-15</v>
      </c>
      <c r="I100">
        <f t="shared" ca="1" si="29"/>
        <v>2.2432185802440431E-5</v>
      </c>
      <c r="J100">
        <f ca="1">SUM($I$17:I100)*(14-$B$14)/200*$B$3/1000</f>
        <v>2.5103880477718356E-4</v>
      </c>
      <c r="K100">
        <f t="shared" ca="1" si="18"/>
        <v>7.7897314617490299</v>
      </c>
      <c r="M100">
        <f t="shared" si="19"/>
        <v>12.45</v>
      </c>
      <c r="N100">
        <f t="shared" si="20"/>
        <v>2.4899999999999998E-4</v>
      </c>
      <c r="O100">
        <f t="shared" ca="1" si="21"/>
        <v>6.728147096236043</v>
      </c>
      <c r="P100">
        <f t="shared" ca="1" si="30"/>
        <v>1.0406619675501346E-2</v>
      </c>
      <c r="Q100">
        <f t="shared" ca="1" si="31"/>
        <v>0.98959337503269329</v>
      </c>
      <c r="R100">
        <f t="shared" ca="1" si="32"/>
        <v>5.2918055253781224E-9</v>
      </c>
      <c r="S100">
        <f t="shared" ca="1" si="33"/>
        <v>2.8297689156919922E-17</v>
      </c>
      <c r="T100">
        <f t="shared" ca="1" si="34"/>
        <v>2.376814745622379E-4</v>
      </c>
    </row>
    <row r="101" spans="1:20">
      <c r="A101">
        <v>84</v>
      </c>
      <c r="B101">
        <f t="shared" ca="1" si="22"/>
        <v>7.8428106800246793</v>
      </c>
      <c r="C101">
        <f t="shared" ca="1" si="23"/>
        <v>1.4361153360050945E-8</v>
      </c>
      <c r="D101">
        <f t="shared" ca="1" si="24"/>
        <v>3.6705340669504682E-21</v>
      </c>
      <c r="E101">
        <f t="shared" ca="1" si="25"/>
        <v>8.069352745480187E-4</v>
      </c>
      <c r="F101">
        <f t="shared" ca="1" si="26"/>
        <v>0.99919299514935023</v>
      </c>
      <c r="G101">
        <f t="shared" ca="1" si="27"/>
        <v>6.9576096717193323E-8</v>
      </c>
      <c r="H101">
        <f t="shared" ca="1" si="28"/>
        <v>4.8447429654735273E-15</v>
      </c>
      <c r="I101">
        <f t="shared" ca="1" si="29"/>
        <v>2.0203393333331657E-5</v>
      </c>
      <c r="J101">
        <f ca="1">SUM($I$17:I101)*(14-$B$14)/200*$B$3/1000</f>
        <v>2.5106561428529979E-4</v>
      </c>
      <c r="K101">
        <f t="shared" ca="1" si="18"/>
        <v>7.8428106800246793</v>
      </c>
      <c r="M101">
        <f t="shared" si="19"/>
        <v>12.6</v>
      </c>
      <c r="N101">
        <f t="shared" si="20"/>
        <v>2.52E-4</v>
      </c>
      <c r="O101">
        <f t="shared" ca="1" si="21"/>
        <v>9.4351872282941596</v>
      </c>
      <c r="P101">
        <f t="shared" ca="1" si="30"/>
        <v>2.0644417000881492E-5</v>
      </c>
      <c r="Q101">
        <f t="shared" ca="1" si="31"/>
        <v>0.99997663176388951</v>
      </c>
      <c r="R101">
        <f t="shared" ca="1" si="32"/>
        <v>2.7238116902196661E-6</v>
      </c>
      <c r="S101">
        <f t="shared" ca="1" si="33"/>
        <v>7.4193235002806508E-12</v>
      </c>
      <c r="T101">
        <f t="shared" ca="1" si="34"/>
        <v>6.3258458875336353E-5</v>
      </c>
    </row>
    <row r="102" spans="1:20">
      <c r="A102">
        <v>85</v>
      </c>
      <c r="B102">
        <f t="shared" ca="1" si="22"/>
        <v>7.8958898983003287</v>
      </c>
      <c r="C102">
        <f t="shared" ca="1" si="23"/>
        <v>1.2708962601253635E-8</v>
      </c>
      <c r="D102">
        <f t="shared" ca="1" si="24"/>
        <v>2.8742894920624825E-21</v>
      </c>
      <c r="E102">
        <f t="shared" ca="1" si="25"/>
        <v>7.1416703180472545E-4</v>
      </c>
      <c r="F102">
        <f t="shared" ca="1" si="26"/>
        <v>0.99928575433976086</v>
      </c>
      <c r="G102">
        <f t="shared" ca="1" si="27"/>
        <v>7.8628428274797948E-8</v>
      </c>
      <c r="H102">
        <f t="shared" ca="1" si="28"/>
        <v>6.1868486627729875E-15</v>
      </c>
      <c r="I102">
        <f t="shared" ca="1" si="29"/>
        <v>1.8275416698739784E-5</v>
      </c>
      <c r="J102">
        <f ca="1">SUM($I$17:I102)*(14-$B$14)/200*$B$3/1000</f>
        <v>2.5108986540610053E-4</v>
      </c>
      <c r="K102">
        <f t="shared" ca="1" si="18"/>
        <v>7.8958898983003287</v>
      </c>
      <c r="M102">
        <f t="shared" si="19"/>
        <v>12.75</v>
      </c>
      <c r="N102">
        <f t="shared" si="20"/>
        <v>2.5499999999999996E-4</v>
      </c>
      <c r="O102">
        <f t="shared" ca="1" si="21"/>
        <v>10.1252170658776</v>
      </c>
      <c r="P102">
        <f t="shared" ca="1" si="30"/>
        <v>4.2147838698278795E-6</v>
      </c>
      <c r="Q102">
        <f t="shared" ca="1" si="31"/>
        <v>0.99998244339126929</v>
      </c>
      <c r="R102">
        <f t="shared" ca="1" si="32"/>
        <v>1.3341646858238721E-5</v>
      </c>
      <c r="S102">
        <f t="shared" ca="1" si="33"/>
        <v>1.7800266601311134E-10</v>
      </c>
      <c r="T102">
        <f t="shared" ca="1" si="34"/>
        <v>3.0761258767348011E-4</v>
      </c>
    </row>
    <row r="103" spans="1:20">
      <c r="A103">
        <v>86</v>
      </c>
      <c r="B103">
        <f t="shared" ca="1" si="22"/>
        <v>7.9489691165759782</v>
      </c>
      <c r="C103">
        <f t="shared" ca="1" si="23"/>
        <v>1.1246849493952525E-8</v>
      </c>
      <c r="D103">
        <f t="shared" ca="1" si="24"/>
        <v>2.2507973290816335E-21</v>
      </c>
      <c r="E103">
        <f t="shared" ca="1" si="25"/>
        <v>6.3205701989004512E-4</v>
      </c>
      <c r="F103">
        <f t="shared" ca="1" si="26"/>
        <v>0.99936785412251994</v>
      </c>
      <c r="G103">
        <f t="shared" ca="1" si="27"/>
        <v>8.885758226424955E-8</v>
      </c>
      <c r="H103">
        <f t="shared" ca="1" si="28"/>
        <v>7.9006642982133469E-15</v>
      </c>
      <c r="I103">
        <f t="shared" ca="1" si="29"/>
        <v>1.6619713063120274E-5</v>
      </c>
      <c r="J103">
        <f ca="1">SUM($I$17:I103)*(14-$B$14)/200*$B$3/1000</f>
        <v>2.5111191944053444E-4</v>
      </c>
      <c r="K103">
        <f t="shared" ca="1" si="18"/>
        <v>7.9489691165759782</v>
      </c>
      <c r="M103">
        <f t="shared" si="19"/>
        <v>12.9</v>
      </c>
      <c r="N103">
        <f t="shared" si="20"/>
        <v>2.5799999999999998E-4</v>
      </c>
      <c r="O103">
        <f t="shared" ca="1" si="21"/>
        <v>10.390613157255848</v>
      </c>
      <c r="P103">
        <f t="shared" ca="1" si="30"/>
        <v>2.287574113693786E-6</v>
      </c>
      <c r="Q103">
        <f t="shared" ca="1" si="31"/>
        <v>0.99997313071177207</v>
      </c>
      <c r="R103">
        <f t="shared" ca="1" si="32"/>
        <v>2.4581109866908974E-5</v>
      </c>
      <c r="S103">
        <f t="shared" ca="1" si="33"/>
        <v>6.0424719798117317E-10</v>
      </c>
      <c r="T103">
        <f t="shared" ca="1" si="34"/>
        <v>5.6663493647876389E-4</v>
      </c>
    </row>
    <row r="104" spans="1:20">
      <c r="A104">
        <v>87</v>
      </c>
      <c r="B104">
        <f t="shared" ca="1" si="22"/>
        <v>8.0020483348516276</v>
      </c>
      <c r="C104">
        <f t="shared" ca="1" si="23"/>
        <v>9.9529463976188921E-9</v>
      </c>
      <c r="D104">
        <f t="shared" ca="1" si="24"/>
        <v>1.762570018654063E-21</v>
      </c>
      <c r="E104">
        <f t="shared" ca="1" si="25"/>
        <v>5.5938216690242112E-4</v>
      </c>
      <c r="F104">
        <f t="shared" ca="1" si="26"/>
        <v>0.99944051741653961</v>
      </c>
      <c r="G104">
        <f t="shared" ca="1" si="27"/>
        <v>1.0041654777279242E-7</v>
      </c>
      <c r="H104">
        <f t="shared" ca="1" si="28"/>
        <v>1.0089127757868336E-14</v>
      </c>
      <c r="I104">
        <f t="shared" ca="1" si="29"/>
        <v>1.5211748481145499E-5</v>
      </c>
      <c r="J104">
        <f ca="1">SUM($I$17:I104)*(14-$B$14)/200*$B$3/1000</f>
        <v>2.5113210513348411E-4</v>
      </c>
      <c r="K104">
        <f t="shared" ca="1" si="18"/>
        <v>8.0020483348516276</v>
      </c>
      <c r="M104">
        <f t="shared" si="19"/>
        <v>13.049999999999999</v>
      </c>
      <c r="N104">
        <f t="shared" si="20"/>
        <v>2.61E-4</v>
      </c>
      <c r="O104">
        <f t="shared" ca="1" si="21"/>
        <v>10.549850812082795</v>
      </c>
      <c r="P104">
        <f t="shared" ca="1" si="30"/>
        <v>1.5853789775614966E-6</v>
      </c>
      <c r="Q104">
        <f t="shared" ca="1" si="31"/>
        <v>0.99996294552475673</v>
      </c>
      <c r="R104">
        <f t="shared" ca="1" si="32"/>
        <v>3.5467838251641437E-5</v>
      </c>
      <c r="S104">
        <f t="shared" ca="1" si="33"/>
        <v>1.2580141652993429E-9</v>
      </c>
      <c r="T104">
        <f t="shared" ca="1" si="34"/>
        <v>8.1756063939512165E-4</v>
      </c>
    </row>
    <row r="105" spans="1:20">
      <c r="A105">
        <v>88</v>
      </c>
      <c r="B105">
        <f t="shared" ca="1" si="22"/>
        <v>8.0551275531272779</v>
      </c>
      <c r="C105">
        <f t="shared" ca="1" si="23"/>
        <v>8.8079014525036336E-9</v>
      </c>
      <c r="D105">
        <f t="shared" ca="1" si="24"/>
        <v>1.3802571256019538E-21</v>
      </c>
      <c r="E105">
        <f t="shared" ca="1" si="25"/>
        <v>4.9505943602419457E-4</v>
      </c>
      <c r="F105">
        <f t="shared" ca="1" si="26"/>
        <v>0.99950482708576016</v>
      </c>
      <c r="G105">
        <f t="shared" ca="1" si="27"/>
        <v>1.1347820277912536E-7</v>
      </c>
      <c r="H105">
        <f t="shared" ca="1" si="28"/>
        <v>1.2883682156419831E-14</v>
      </c>
      <c r="I105">
        <f t="shared" ca="1" si="29"/>
        <v>1.403064464808442E-5</v>
      </c>
      <c r="J105">
        <f ca="1">SUM($I$17:I105)*(14-$B$14)/200*$B$3/1000</f>
        <v>2.5115072352472966E-4</v>
      </c>
      <c r="K105">
        <f t="shared" ca="1" si="18"/>
        <v>8.0551275531272779</v>
      </c>
      <c r="M105">
        <f t="shared" si="19"/>
        <v>13.2</v>
      </c>
      <c r="N105">
        <f t="shared" si="20"/>
        <v>2.6400000000000002E-4</v>
      </c>
      <c r="O105">
        <f t="shared" ca="1" si="21"/>
        <v>10.656009248634094</v>
      </c>
      <c r="P105">
        <f t="shared" ca="1" si="30"/>
        <v>1.2415680903100862E-6</v>
      </c>
      <c r="Q105">
        <f t="shared" ca="1" si="31"/>
        <v>0.99995346776575322</v>
      </c>
      <c r="R105">
        <f t="shared" ca="1" si="32"/>
        <v>4.5288615002257654E-5</v>
      </c>
      <c r="S105">
        <f t="shared" ca="1" si="33"/>
        <v>2.0511540936054769E-9</v>
      </c>
      <c r="T105">
        <f t="shared" ca="1" si="34"/>
        <v>1.0439288275784185E-3</v>
      </c>
    </row>
    <row r="106" spans="1:20">
      <c r="A106">
        <v>89</v>
      </c>
      <c r="B106">
        <f t="shared" ca="1" si="22"/>
        <v>8.1082067714029264</v>
      </c>
      <c r="C106">
        <f t="shared" ca="1" si="23"/>
        <v>7.7945891495583586E-9</v>
      </c>
      <c r="D106">
        <f t="shared" ca="1" si="24"/>
        <v>1.0808783847927589E-21</v>
      </c>
      <c r="E106">
        <f t="shared" ca="1" si="25"/>
        <v>4.3812986101915023E-4</v>
      </c>
      <c r="F106">
        <f t="shared" ca="1" si="26"/>
        <v>0.99956174190106462</v>
      </c>
      <c r="G106">
        <f t="shared" ca="1" si="27"/>
        <v>1.2823789974327254E-7</v>
      </c>
      <c r="H106">
        <f t="shared" ca="1" si="28"/>
        <v>1.6452169226974398E-14</v>
      </c>
      <c r="I106">
        <f t="shared" ca="1" si="29"/>
        <v>1.3058877368405566E-5</v>
      </c>
      <c r="J106">
        <f ca="1">SUM($I$17:I106)*(14-$B$14)/200*$B$3/1000</f>
        <v>2.5116805239978651E-4</v>
      </c>
      <c r="K106">
        <f t="shared" ca="1" si="18"/>
        <v>8.1082067714029264</v>
      </c>
      <c r="M106">
        <f t="shared" si="19"/>
        <v>13.35</v>
      </c>
      <c r="N106">
        <f t="shared" si="20"/>
        <v>2.6699999999999998E-4</v>
      </c>
      <c r="O106">
        <f t="shared" ca="1" si="21"/>
        <v>10.762167685185393</v>
      </c>
      <c r="P106">
        <f t="shared" ca="1" si="30"/>
        <v>9.7231452989274548E-7</v>
      </c>
      <c r="Q106">
        <f t="shared" ca="1" si="31"/>
        <v>0.99994119581201169</v>
      </c>
      <c r="R106">
        <f t="shared" ca="1" si="32"/>
        <v>5.7828529122866374E-5</v>
      </c>
      <c r="S106">
        <f t="shared" ca="1" si="33"/>
        <v>3.3443354414441995E-9</v>
      </c>
      <c r="T106">
        <f t="shared" ca="1" si="34"/>
        <v>1.3329833013086849E-3</v>
      </c>
    </row>
    <row r="107" spans="1:20">
      <c r="A107">
        <v>90</v>
      </c>
      <c r="B107">
        <f t="shared" ca="1" si="22"/>
        <v>8.161285989678575</v>
      </c>
      <c r="C107">
        <f t="shared" ca="1" si="23"/>
        <v>6.8978541980783848E-9</v>
      </c>
      <c r="D107">
        <f t="shared" ca="1" si="24"/>
        <v>8.4644064899157042E-22</v>
      </c>
      <c r="E107">
        <f t="shared" ca="1" si="25"/>
        <v>3.8774438680976887E-4</v>
      </c>
      <c r="F107">
        <f t="shared" ca="1" si="26"/>
        <v>0.99961211069678191</v>
      </c>
      <c r="G107">
        <f t="shared" ca="1" si="27"/>
        <v>1.4491638732741775E-7</v>
      </c>
      <c r="H107">
        <f t="shared" ca="1" si="28"/>
        <v>2.100890844688901E-14</v>
      </c>
      <c r="I107">
        <f t="shared" ca="1" si="29"/>
        <v>1.228202287043072E-5</v>
      </c>
      <c r="J107">
        <f ca="1">SUM($I$17:I107)*(14-$B$14)/200*$B$3/1000</f>
        <v>2.5118435040410666E-4</v>
      </c>
      <c r="K107">
        <f t="shared" ca="1" si="18"/>
        <v>8.161285989678575</v>
      </c>
      <c r="M107">
        <f t="shared" si="19"/>
        <v>13.5</v>
      </c>
      <c r="N107">
        <f t="shared" si="20"/>
        <v>2.7E-4</v>
      </c>
      <c r="O107">
        <f t="shared" ca="1" si="21"/>
        <v>10.815246903461041</v>
      </c>
      <c r="P107">
        <f t="shared" ca="1" si="30"/>
        <v>8.6044742787572782E-7</v>
      </c>
      <c r="Q107">
        <f t="shared" ca="1" si="31"/>
        <v>0.99993378941172795</v>
      </c>
      <c r="R107">
        <f t="shared" ca="1" si="32"/>
        <v>6.5345870478547213E-5</v>
      </c>
      <c r="S107">
        <f t="shared" ca="1" si="33"/>
        <v>4.2703655320130794E-9</v>
      </c>
      <c r="T107">
        <f t="shared" ca="1" si="34"/>
        <v>1.5062682987975091E-3</v>
      </c>
    </row>
    <row r="108" spans="1:20">
      <c r="A108">
        <v>91</v>
      </c>
      <c r="B108">
        <f t="shared" ca="1" si="22"/>
        <v>8.2143652079542235</v>
      </c>
      <c r="C108">
        <f t="shared" ca="1" si="23"/>
        <v>6.1042848603051139E-9</v>
      </c>
      <c r="D108">
        <f t="shared" ca="1" si="24"/>
        <v>6.6285526399472717E-22</v>
      </c>
      <c r="E108">
        <f t="shared" ca="1" si="25"/>
        <v>3.4315131428879891E-4</v>
      </c>
      <c r="F108">
        <f t="shared" ca="1" si="26"/>
        <v>0.99965668492257242</v>
      </c>
      <c r="G108">
        <f t="shared" ca="1" si="27"/>
        <v>1.6376311194504216E-7</v>
      </c>
      <c r="H108">
        <f t="shared" ca="1" si="28"/>
        <v>2.682756714221504E-14</v>
      </c>
      <c r="I108">
        <f t="shared" ca="1" si="29"/>
        <v>1.1688548673266689E-5</v>
      </c>
      <c r="J108">
        <f ca="1">SUM($I$17:I108)*(14-$B$14)/200*$B$3/1000</f>
        <v>2.511998608797655E-4</v>
      </c>
      <c r="K108">
        <f t="shared" ca="1" si="18"/>
        <v>8.2143652079542235</v>
      </c>
      <c r="M108">
        <f t="shared" si="19"/>
        <v>13.65</v>
      </c>
      <c r="N108">
        <f t="shared" si="20"/>
        <v>2.7300000000000002E-4</v>
      </c>
      <c r="O108">
        <f t="shared" ca="1" si="21"/>
        <v>10.86832612173669</v>
      </c>
      <c r="P108">
        <f t="shared" ca="1" si="30"/>
        <v>7.6145014820118487E-7</v>
      </c>
      <c r="Q108">
        <f t="shared" ca="1" si="31"/>
        <v>0.99992539275173209</v>
      </c>
      <c r="R108">
        <f t="shared" ca="1" si="32"/>
        <v>7.3840345316237557E-5</v>
      </c>
      <c r="S108">
        <f t="shared" ca="1" si="33"/>
        <v>5.4528034150793507E-9</v>
      </c>
      <c r="T108">
        <f t="shared" ca="1" si="34"/>
        <v>1.7020813213529486E-3</v>
      </c>
    </row>
    <row r="109" spans="1:20">
      <c r="A109">
        <v>92</v>
      </c>
      <c r="B109">
        <f t="shared" ca="1" si="22"/>
        <v>8.2674444262298739</v>
      </c>
      <c r="C109">
        <f t="shared" ca="1" si="23"/>
        <v>5.4020123629360956E-9</v>
      </c>
      <c r="D109">
        <f t="shared" ca="1" si="24"/>
        <v>5.1909056685672344E-22</v>
      </c>
      <c r="E109">
        <f t="shared" ca="1" si="25"/>
        <v>3.0368517015433294E-4</v>
      </c>
      <c r="F109">
        <f t="shared" ca="1" si="26"/>
        <v>0.999696129769863</v>
      </c>
      <c r="G109">
        <f t="shared" ca="1" si="27"/>
        <v>1.8505994851639129E-7</v>
      </c>
      <c r="H109">
        <f t="shared" ca="1" si="28"/>
        <v>3.4257594407986088E-14</v>
      </c>
      <c r="I109">
        <f t="shared" ca="1" si="29"/>
        <v>1.1269646270800118E-5</v>
      </c>
      <c r="J109">
        <f ca="1">SUM($I$17:I109)*(14-$B$14)/200*$B$3/1000</f>
        <v>2.5121481548012292E-4</v>
      </c>
      <c r="K109">
        <f t="shared" ca="1" si="18"/>
        <v>8.2674444262298739</v>
      </c>
      <c r="M109">
        <f t="shared" si="19"/>
        <v>13.799999999999999</v>
      </c>
      <c r="N109">
        <f t="shared" si="20"/>
        <v>2.7599999999999999E-4</v>
      </c>
      <c r="O109">
        <f t="shared" ca="1" si="21"/>
        <v>10.92140534001234</v>
      </c>
      <c r="P109">
        <f t="shared" ca="1" si="30"/>
        <v>6.7384207604680415E-7</v>
      </c>
      <c r="Q109">
        <f t="shared" ca="1" si="31"/>
        <v>0.99991588024999467</v>
      </c>
      <c r="R109">
        <f t="shared" ca="1" si="32"/>
        <v>8.3438945285914889E-5</v>
      </c>
      <c r="S109">
        <f t="shared" ca="1" si="33"/>
        <v>6.9626432862385118E-9</v>
      </c>
      <c r="T109">
        <f t="shared" ca="1" si="34"/>
        <v>1.9233509831688823E-3</v>
      </c>
    </row>
    <row r="110" spans="1:20">
      <c r="A110">
        <v>93</v>
      </c>
      <c r="B110">
        <f t="shared" ca="1" si="22"/>
        <v>8.3205236445055242</v>
      </c>
      <c r="C110">
        <f t="shared" ca="1" si="23"/>
        <v>4.78053338550387E-9</v>
      </c>
      <c r="D110">
        <f t="shared" ca="1" si="24"/>
        <v>4.0650841211958842E-22</v>
      </c>
      <c r="E110">
        <f t="shared" ca="1" si="25"/>
        <v>2.6875684202024041E-4</v>
      </c>
      <c r="F110">
        <f t="shared" ca="1" si="26"/>
        <v>0.99973103403251984</v>
      </c>
      <c r="G110">
        <f t="shared" ca="1" si="27"/>
        <v>2.0912541622740867E-7</v>
      </c>
      <c r="H110">
        <f t="shared" ca="1" si="28"/>
        <v>4.3745205683856301E-14</v>
      </c>
      <c r="I110">
        <f t="shared" ca="1" si="29"/>
        <v>1.1019103438338152E-5</v>
      </c>
      <c r="J110">
        <f ca="1">SUM($I$17:I110)*(14-$B$14)/200*$B$3/1000</f>
        <v>2.5122943761503801E-4</v>
      </c>
      <c r="K110">
        <f t="shared" ca="1" si="18"/>
        <v>8.3205236445055242</v>
      </c>
      <c r="M110">
        <f t="shared" si="19"/>
        <v>13.95</v>
      </c>
      <c r="N110">
        <f t="shared" si="20"/>
        <v>2.7900000000000001E-4</v>
      </c>
      <c r="O110">
        <f t="shared" ca="1" si="21"/>
        <v>10.97448455828799</v>
      </c>
      <c r="P110">
        <f t="shared" ca="1" si="30"/>
        <v>5.9631293416465698E-7</v>
      </c>
      <c r="Q110">
        <f t="shared" ca="1" si="31"/>
        <v>0.99990510963575419</v>
      </c>
      <c r="R110">
        <f t="shared" ca="1" si="32"/>
        <v>9.4285160776366812E-5</v>
      </c>
      <c r="S110">
        <f t="shared" ca="1" si="33"/>
        <v>8.8905351687458399E-9</v>
      </c>
      <c r="T110">
        <f t="shared" ca="1" si="34"/>
        <v>2.1733866320772133E-3</v>
      </c>
    </row>
    <row r="111" spans="1:20">
      <c r="A111">
        <v>94</v>
      </c>
      <c r="B111">
        <f t="shared" ca="1" si="22"/>
        <v>8.3736028627811727</v>
      </c>
      <c r="C111">
        <f t="shared" ca="1" si="23"/>
        <v>4.2305529707258545E-9</v>
      </c>
      <c r="D111">
        <f t="shared" ca="1" si="24"/>
        <v>3.1834474414530681E-22</v>
      </c>
      <c r="E111">
        <f t="shared" ca="1" si="25"/>
        <v>2.3784483652607719E-4</v>
      </c>
      <c r="F111">
        <f t="shared" ca="1" si="26"/>
        <v>0.99976191884397581</v>
      </c>
      <c r="G111">
        <f t="shared" ca="1" si="27"/>
        <v>2.3631944234288654E-7</v>
      </c>
      <c r="H111">
        <f t="shared" ca="1" si="28"/>
        <v>5.5860178085027077E-14</v>
      </c>
      <c r="I111">
        <f t="shared" ca="1" si="29"/>
        <v>1.0933214493647373E-5</v>
      </c>
      <c r="J111">
        <f ca="1">SUM($I$17:I111)*(14-$B$14)/200*$B$3/1000</f>
        <v>2.5124394577700208E-4</v>
      </c>
      <c r="K111">
        <f t="shared" ca="1" si="18"/>
        <v>8.3736028627811727</v>
      </c>
      <c r="M111">
        <f t="shared" si="19"/>
        <v>14.1</v>
      </c>
      <c r="N111">
        <f t="shared" si="20"/>
        <v>2.8200000000000002E-4</v>
      </c>
      <c r="O111">
        <f t="shared" ca="1" si="21"/>
        <v>11.027563776563639</v>
      </c>
      <c r="P111">
        <f t="shared" ca="1" si="30"/>
        <v>5.2770318646704641E-7</v>
      </c>
      <c r="Q111">
        <f t="shared" ca="1" si="31"/>
        <v>0.99989291982169115</v>
      </c>
      <c r="R111">
        <f t="shared" ca="1" si="32"/>
        <v>1.0654112289591287E-4</v>
      </c>
      <c r="S111">
        <f t="shared" ca="1" si="33"/>
        <v>1.1352226466356229E-8</v>
      </c>
      <c r="T111">
        <f t="shared" ca="1" si="34"/>
        <v>2.4559278445926151E-3</v>
      </c>
    </row>
    <row r="112" spans="1:20">
      <c r="A112">
        <v>95</v>
      </c>
      <c r="B112">
        <f t="shared" ca="1" si="22"/>
        <v>8.4266820810568213</v>
      </c>
      <c r="C112">
        <f t="shared" ca="1" si="23"/>
        <v>3.7438455073629835E-9</v>
      </c>
      <c r="D112">
        <f t="shared" ca="1" si="24"/>
        <v>2.4930292677859141E-22</v>
      </c>
      <c r="E112">
        <f t="shared" ca="1" si="25"/>
        <v>2.1048753382820013E-4</v>
      </c>
      <c r="F112">
        <f t="shared" ca="1" si="26"/>
        <v>0.99978924541735514</v>
      </c>
      <c r="G112">
        <f t="shared" ca="1" si="27"/>
        <v>2.6704874532110897E-7</v>
      </c>
      <c r="H112">
        <f t="shared" ca="1" si="28"/>
        <v>7.1330065515766314E-14</v>
      </c>
      <c r="I112">
        <f t="shared" ca="1" si="29"/>
        <v>1.1010727359661169E-5</v>
      </c>
      <c r="J112">
        <f ca="1">SUM($I$17:I112)*(14-$B$14)/200*$B$3/1000</f>
        <v>2.5125855679702453E-4</v>
      </c>
      <c r="K112">
        <f t="shared" ca="1" si="18"/>
        <v>8.4266820810568213</v>
      </c>
      <c r="M112">
        <f t="shared" si="19"/>
        <v>14.25</v>
      </c>
      <c r="N112">
        <f t="shared" si="20"/>
        <v>2.8500000000000004E-4</v>
      </c>
      <c r="O112">
        <f t="shared" ca="1" si="21"/>
        <v>11.080642994839287</v>
      </c>
      <c r="P112">
        <f t="shared" ca="1" si="30"/>
        <v>4.6698669605184181E-7</v>
      </c>
      <c r="Q112">
        <f t="shared" ca="1" si="31"/>
        <v>0.99987912849467908</v>
      </c>
      <c r="R112">
        <f t="shared" ca="1" si="32"/>
        <v>1.2039002311507812E-4</v>
      </c>
      <c r="S112">
        <f t="shared" ca="1" si="33"/>
        <v>1.4495509759734097E-8</v>
      </c>
      <c r="T112">
        <f t="shared" ca="1" si="34"/>
        <v>2.7752003554868893E-3</v>
      </c>
    </row>
    <row r="113" spans="1:20">
      <c r="A113">
        <v>96</v>
      </c>
      <c r="B113">
        <f t="shared" ca="1" si="22"/>
        <v>8.4797612993324716</v>
      </c>
      <c r="C113">
        <f t="shared" ca="1" si="23"/>
        <v>3.3131317064201882E-9</v>
      </c>
      <c r="D113">
        <f t="shared" ca="1" si="24"/>
        <v>1.95235342535383E-22</v>
      </c>
      <c r="E113">
        <f t="shared" ca="1" si="25"/>
        <v>1.8627632586335743E-4</v>
      </c>
      <c r="F113">
        <f t="shared" ca="1" si="26"/>
        <v>0.99981342190112799</v>
      </c>
      <c r="G113">
        <f t="shared" ca="1" si="27"/>
        <v>3.0177291773933681E-7</v>
      </c>
      <c r="H113">
        <f t="shared" ca="1" si="28"/>
        <v>9.108388813959951E-14</v>
      </c>
      <c r="I113">
        <f t="shared" ca="1" si="29"/>
        <v>1.1252826785632106E-5</v>
      </c>
      <c r="J113">
        <f ca="1">SUM($I$17:I113)*(14-$B$14)/200*$B$3/1000</f>
        <v>2.512734890782538E-4</v>
      </c>
      <c r="K113">
        <f t="shared" ca="1" si="18"/>
        <v>8.4797612993324716</v>
      </c>
      <c r="M113">
        <f t="shared" si="19"/>
        <v>14.399999999999999</v>
      </c>
      <c r="N113">
        <f t="shared" si="20"/>
        <v>2.8799999999999995E-4</v>
      </c>
      <c r="O113">
        <f t="shared" ca="1" si="21"/>
        <v>11.133722213114938</v>
      </c>
      <c r="P113">
        <f t="shared" ca="1" si="30"/>
        <v>4.132553783134825E-7</v>
      </c>
      <c r="Q113">
        <f t="shared" ca="1" si="31"/>
        <v>0.99986352938908185</v>
      </c>
      <c r="R113">
        <f t="shared" ca="1" si="32"/>
        <v>1.3603884644634384E-4</v>
      </c>
      <c r="S113">
        <f t="shared" ca="1" si="33"/>
        <v>1.8509093689775309E-8</v>
      </c>
      <c r="T113">
        <f t="shared" ca="1" si="34"/>
        <v>3.1359792583717564E-3</v>
      </c>
    </row>
    <row r="114" spans="1:20">
      <c r="A114">
        <v>97</v>
      </c>
      <c r="B114">
        <f t="shared" ca="1" si="22"/>
        <v>8.5328405176081219</v>
      </c>
      <c r="C114">
        <f t="shared" ca="1" si="23"/>
        <v>2.9319697307217143E-9</v>
      </c>
      <c r="D114">
        <f t="shared" ca="1" si="24"/>
        <v>1.5289409479730326E-22</v>
      </c>
      <c r="E114">
        <f t="shared" ca="1" si="25"/>
        <v>1.6484953829420991E-4</v>
      </c>
      <c r="F114">
        <f t="shared" ca="1" si="26"/>
        <v>0.99983480945028957</v>
      </c>
      <c r="G114">
        <f t="shared" ca="1" si="27"/>
        <v>3.4101130000553484E-7</v>
      </c>
      <c r="H114">
        <f t="shared" ca="1" si="28"/>
        <v>1.1630791970065589E-13</v>
      </c>
      <c r="I114">
        <f t="shared" ca="1" si="29"/>
        <v>1.1663153592210934E-5</v>
      </c>
      <c r="J114">
        <f ca="1">SUM($I$17:I114)*(14-$B$14)/200*$B$3/1000</f>
        <v>2.5128896585513644E-4</v>
      </c>
      <c r="K114">
        <f t="shared" ca="1" si="18"/>
        <v>8.5328405176081219</v>
      </c>
      <c r="M114">
        <f t="shared" si="19"/>
        <v>14.549999999999999</v>
      </c>
      <c r="N114">
        <f t="shared" si="20"/>
        <v>2.9099999999999997E-4</v>
      </c>
      <c r="O114">
        <f t="shared" ca="1" si="21"/>
        <v>11.133722213114938</v>
      </c>
      <c r="P114">
        <f t="shared" ca="1" si="30"/>
        <v>4.132553783134825E-7</v>
      </c>
      <c r="Q114">
        <f t="shared" ca="1" si="31"/>
        <v>0.99986352938908185</v>
      </c>
      <c r="R114">
        <f t="shared" ca="1" si="32"/>
        <v>1.3603884644634384E-4</v>
      </c>
      <c r="S114">
        <f t="shared" ca="1" si="33"/>
        <v>1.8509093689775309E-8</v>
      </c>
      <c r="T114">
        <f t="shared" ca="1" si="34"/>
        <v>3.1359792583717564E-3</v>
      </c>
    </row>
    <row r="115" spans="1:20">
      <c r="A115">
        <v>98</v>
      </c>
      <c r="B115">
        <f t="shared" ca="1" si="22"/>
        <v>8.5859197358837704</v>
      </c>
      <c r="C115">
        <f t="shared" ca="1" si="23"/>
        <v>2.5946588495743145E-9</v>
      </c>
      <c r="D115">
        <f t="shared" ca="1" si="24"/>
        <v>1.1973581046127189E-22</v>
      </c>
      <c r="E115">
        <f t="shared" ca="1" si="25"/>
        <v>1.4588704721859856E-4</v>
      </c>
      <c r="F115">
        <f t="shared" ca="1" si="26"/>
        <v>0.99985372760188518</v>
      </c>
      <c r="G115">
        <f t="shared" ca="1" si="27"/>
        <v>3.8535074765837658E-7</v>
      </c>
      <c r="H115">
        <f t="shared" ca="1" si="28"/>
        <v>1.4851692264730608E-13</v>
      </c>
      <c r="I115">
        <f t="shared" ca="1" si="29"/>
        <v>1.224786031954853E-5</v>
      </c>
      <c r="J115">
        <f ca="1">SUM($I$17:I115)*(14-$B$14)/200*$B$3/1000</f>
        <v>2.5130521852641919E-4</v>
      </c>
      <c r="K115">
        <f t="shared" ca="1" si="18"/>
        <v>8.5859197358837704</v>
      </c>
      <c r="M115">
        <f t="shared" si="19"/>
        <v>14.7</v>
      </c>
      <c r="N115">
        <f t="shared" si="20"/>
        <v>2.9399999999999999E-4</v>
      </c>
      <c r="O115">
        <f t="shared" ca="1" si="21"/>
        <v>11.186801431390588</v>
      </c>
      <c r="P115">
        <f t="shared" ca="1" si="30"/>
        <v>3.6570561962119168E-7</v>
      </c>
      <c r="Q115">
        <f t="shared" ca="1" si="31"/>
        <v>0.99984588920181272</v>
      </c>
      <c r="R115">
        <f t="shared" ca="1" si="32"/>
        <v>1.5372145863861369E-4</v>
      </c>
      <c r="S115">
        <f t="shared" ca="1" si="33"/>
        <v>2.3633929089659336E-8</v>
      </c>
      <c r="T115">
        <f t="shared" ca="1" si="34"/>
        <v>3.5436604225116053E-3</v>
      </c>
    </row>
    <row r="116" spans="1:20">
      <c r="A116">
        <v>99</v>
      </c>
      <c r="B116">
        <f t="shared" ca="1" si="22"/>
        <v>8.638998954159419</v>
      </c>
      <c r="C116">
        <f t="shared" ca="1" si="23"/>
        <v>2.2961541775593773E-9</v>
      </c>
      <c r="D116">
        <f t="shared" ca="1" si="24"/>
        <v>9.3768799150063234E-23</v>
      </c>
      <c r="E116">
        <f t="shared" ca="1" si="25"/>
        <v>1.2910551168549101E-4</v>
      </c>
      <c r="F116">
        <f t="shared" ca="1" si="26"/>
        <v>0.99987045903371641</v>
      </c>
      <c r="G116">
        <f t="shared" ca="1" si="27"/>
        <v>4.3545440842151827E-7</v>
      </c>
      <c r="H116">
        <f t="shared" ca="1" si="28"/>
        <v>1.896451086243566E-13</v>
      </c>
      <c r="I116">
        <f t="shared" ca="1" si="29"/>
        <v>1.3015704182233928E-5</v>
      </c>
      <c r="J116">
        <f ca="1">SUM($I$17:I116)*(14-$B$14)/200*$B$3/1000</f>
        <v>2.5132249011150168E-4</v>
      </c>
      <c r="K116">
        <f t="shared" ca="1" si="18"/>
        <v>8.638998954159419</v>
      </c>
      <c r="M116">
        <f t="shared" si="19"/>
        <v>14.85</v>
      </c>
      <c r="N116">
        <f t="shared" si="20"/>
        <v>2.9700000000000001E-4</v>
      </c>
      <c r="O116">
        <f t="shared" ca="1" si="21"/>
        <v>11.186801431390588</v>
      </c>
      <c r="P116">
        <f t="shared" ca="1" si="30"/>
        <v>3.6570561962119168E-7</v>
      </c>
      <c r="Q116">
        <f t="shared" ca="1" si="31"/>
        <v>0.99984588920181272</v>
      </c>
      <c r="R116">
        <f t="shared" ca="1" si="32"/>
        <v>1.5372145863861369E-4</v>
      </c>
      <c r="S116">
        <f t="shared" ca="1" si="33"/>
        <v>2.3633929089659336E-8</v>
      </c>
      <c r="T116">
        <f t="shared" ca="1" si="34"/>
        <v>3.5436604225116053E-3</v>
      </c>
    </row>
    <row r="117" spans="1:20">
      <c r="A117">
        <v>100</v>
      </c>
      <c r="B117">
        <f t="shared" ca="1" si="22"/>
        <v>8.6920781724350675</v>
      </c>
      <c r="C117">
        <f t="shared" ca="1" si="23"/>
        <v>2.0319912222712318E-9</v>
      </c>
      <c r="D117">
        <f t="shared" ca="1" si="24"/>
        <v>7.3433375471376839E-23</v>
      </c>
      <c r="E117">
        <f t="shared" ca="1" si="25"/>
        <v>1.1425415193370423E-4</v>
      </c>
      <c r="F117">
        <f t="shared" ca="1" si="26"/>
        <v>0.99988525377618376</v>
      </c>
      <c r="G117">
        <f t="shared" ca="1" si="27"/>
        <v>4.9207164027931934E-7</v>
      </c>
      <c r="H117">
        <f t="shared" ca="1" si="28"/>
        <v>2.4216228637509208E-13</v>
      </c>
      <c r="I117">
        <f t="shared" ca="1" si="29"/>
        <v>1.3978178777377509E-5</v>
      </c>
      <c r="J117">
        <f ca="1">SUM($I$17:I117)*(14-$B$14)/200*$B$3/1000</f>
        <v>2.5134103888156223E-4</v>
      </c>
      <c r="K117">
        <f t="shared" ca="1" si="18"/>
        <v>8.6920781724350675</v>
      </c>
      <c r="M117">
        <f t="shared" si="19"/>
        <v>15</v>
      </c>
      <c r="N117">
        <f t="shared" si="20"/>
        <v>2.9999999999999997E-4</v>
      </c>
      <c r="O117">
        <f t="shared" ca="1" si="21"/>
        <v>11.239880649666237</v>
      </c>
      <c r="P117">
        <f t="shared" ca="1" si="30"/>
        <v>3.2362625844941014E-7</v>
      </c>
      <c r="Q117">
        <f t="shared" ca="1" si="31"/>
        <v>0.99982594410302383</v>
      </c>
      <c r="R117">
        <f t="shared" ca="1" si="32"/>
        <v>1.7370209304789342E-4</v>
      </c>
      <c r="S117">
        <f t="shared" ca="1" si="33"/>
        <v>3.0177669730592636E-8</v>
      </c>
      <c r="T117">
        <f t="shared" ca="1" si="34"/>
        <v>4.0043411939660748E-3</v>
      </c>
    </row>
    <row r="118" spans="1:20">
      <c r="A118">
        <v>101</v>
      </c>
      <c r="B118">
        <f t="shared" ca="1" si="22"/>
        <v>8.7451573907107178</v>
      </c>
      <c r="C118">
        <f t="shared" ca="1" si="23"/>
        <v>1.7982191125232193E-9</v>
      </c>
      <c r="D118">
        <f t="shared" ca="1" si="24"/>
        <v>5.7508147009599679E-23</v>
      </c>
      <c r="E118">
        <f t="shared" ca="1" si="25"/>
        <v>1.0111101116737379E-4</v>
      </c>
      <c r="F118">
        <f t="shared" ca="1" si="26"/>
        <v>0.99989833293930452</v>
      </c>
      <c r="G118">
        <f t="shared" ca="1" si="27"/>
        <v>5.5604921890540387E-7</v>
      </c>
      <c r="H118">
        <f t="shared" ca="1" si="28"/>
        <v>3.0922217155459354E-13</v>
      </c>
      <c r="I118">
        <f t="shared" ca="1" si="29"/>
        <v>1.5149686559619061E-5</v>
      </c>
      <c r="J118">
        <f ca="1">SUM($I$17:I118)*(14-$B$14)/200*$B$3/1000</f>
        <v>2.5136114221955484E-4</v>
      </c>
      <c r="K118">
        <f t="shared" ca="1" si="18"/>
        <v>8.7451573907107178</v>
      </c>
      <c r="M118">
        <f t="shared" si="19"/>
        <v>15.149999999999999</v>
      </c>
      <c r="N118">
        <f t="shared" si="20"/>
        <v>3.0299999999999999E-4</v>
      </c>
      <c r="O118">
        <f t="shared" ca="1" si="21"/>
        <v>11.239880649666237</v>
      </c>
      <c r="P118">
        <f t="shared" ca="1" si="30"/>
        <v>3.2362625844941014E-7</v>
      </c>
      <c r="Q118">
        <f t="shared" ca="1" si="31"/>
        <v>0.99982594410302383</v>
      </c>
      <c r="R118">
        <f t="shared" ca="1" si="32"/>
        <v>1.7370209304789342E-4</v>
      </c>
      <c r="S118">
        <f t="shared" ca="1" si="33"/>
        <v>3.0177669730592636E-8</v>
      </c>
      <c r="T118">
        <f t="shared" ca="1" si="34"/>
        <v>4.0043411939660748E-3</v>
      </c>
    </row>
    <row r="119" spans="1:20">
      <c r="A119">
        <v>102</v>
      </c>
      <c r="B119">
        <f t="shared" ca="1" si="22"/>
        <v>8.7982366089863682</v>
      </c>
      <c r="C119">
        <f t="shared" ca="1" si="23"/>
        <v>1.5913415083700511E-9</v>
      </c>
      <c r="D119">
        <f t="shared" ca="1" si="24"/>
        <v>4.5036633267878918E-23</v>
      </c>
      <c r="E119">
        <f t="shared" ca="1" si="25"/>
        <v>8.9479645707101559E-5</v>
      </c>
      <c r="F119">
        <f t="shared" ca="1" si="26"/>
        <v>0.99990989200989588</v>
      </c>
      <c r="G119">
        <f t="shared" ca="1" si="27"/>
        <v>6.2834400205777616E-7</v>
      </c>
      <c r="H119">
        <f t="shared" ca="1" si="28"/>
        <v>3.948517642208456E-13</v>
      </c>
      <c r="I119">
        <f t="shared" ca="1" si="29"/>
        <v>1.6547754697050584E-5</v>
      </c>
      <c r="J119">
        <f ca="1">SUM($I$17:I119)*(14-$B$14)/200*$B$3/1000</f>
        <v>2.5138310076664328E-4</v>
      </c>
      <c r="K119">
        <f t="shared" ca="1" si="18"/>
        <v>8.7982366089863682</v>
      </c>
      <c r="M119">
        <f t="shared" si="19"/>
        <v>15.299999999999999</v>
      </c>
      <c r="N119">
        <f t="shared" si="20"/>
        <v>3.0600000000000001E-4</v>
      </c>
      <c r="O119">
        <f t="shared" ca="1" si="21"/>
        <v>11.292959867941885</v>
      </c>
      <c r="P119">
        <f t="shared" ca="1" si="30"/>
        <v>2.8638794921163683E-7</v>
      </c>
      <c r="Q119">
        <f t="shared" ca="1" si="31"/>
        <v>0.99980339579023414</v>
      </c>
      <c r="R119">
        <f t="shared" ca="1" si="32"/>
        <v>1.962792886817787E-4</v>
      </c>
      <c r="S119">
        <f t="shared" ca="1" si="33"/>
        <v>3.8533134941970089E-8</v>
      </c>
      <c r="T119">
        <f t="shared" ca="1" si="34"/>
        <v>4.524911588014208E-3</v>
      </c>
    </row>
    <row r="120" spans="1:20">
      <c r="A120">
        <v>103</v>
      </c>
      <c r="B120">
        <f t="shared" ca="1" si="22"/>
        <v>8.8513158272620167</v>
      </c>
      <c r="C120">
        <f t="shared" ca="1" si="23"/>
        <v>1.4082643091853909E-9</v>
      </c>
      <c r="D120">
        <f t="shared" ca="1" si="24"/>
        <v>3.5269803928974412E-23</v>
      </c>
      <c r="E120">
        <f t="shared" ca="1" si="25"/>
        <v>7.9186194600437988E-5</v>
      </c>
      <c r="F120">
        <f t="shared" ca="1" si="26"/>
        <v>0.99992010376765494</v>
      </c>
      <c r="G120">
        <f t="shared" ca="1" si="27"/>
        <v>7.1003724034308431E-7</v>
      </c>
      <c r="H120">
        <f t="shared" ca="1" si="28"/>
        <v>5.0419316580834511E-13</v>
      </c>
      <c r="I120">
        <f t="shared" ca="1" si="29"/>
        <v>1.819329756340661E-5</v>
      </c>
      <c r="J120">
        <f ca="1">SUM($I$17:I120)*(14-$B$14)/200*$B$3/1000</f>
        <v>2.5140724291695639E-4</v>
      </c>
      <c r="K120">
        <f t="shared" ca="1" si="18"/>
        <v>8.8513158272620167</v>
      </c>
      <c r="M120">
        <f t="shared" si="19"/>
        <v>15.45</v>
      </c>
      <c r="N120">
        <f t="shared" si="20"/>
        <v>3.0899999999999998E-4</v>
      </c>
      <c r="O120">
        <f t="shared" ca="1" si="21"/>
        <v>11.292959867941885</v>
      </c>
      <c r="P120">
        <f t="shared" ca="1" si="30"/>
        <v>2.8638794921163683E-7</v>
      </c>
      <c r="Q120">
        <f t="shared" ca="1" si="31"/>
        <v>0.99980339579023414</v>
      </c>
      <c r="R120">
        <f t="shared" ca="1" si="32"/>
        <v>1.962792886817787E-4</v>
      </c>
      <c r="S120">
        <f t="shared" ca="1" si="33"/>
        <v>3.8533134941970089E-8</v>
      </c>
      <c r="T120">
        <f t="shared" ca="1" si="34"/>
        <v>4.524911588014208E-3</v>
      </c>
    </row>
    <row r="121" spans="1:20">
      <c r="A121">
        <v>104</v>
      </c>
      <c r="B121">
        <f t="shared" ca="1" si="22"/>
        <v>8.9043950455376653</v>
      </c>
      <c r="C121">
        <f t="shared" ca="1" si="23"/>
        <v>1.2462493777069443E-9</v>
      </c>
      <c r="D121">
        <f t="shared" ca="1" si="24"/>
        <v>2.762108233390953E-23</v>
      </c>
      <c r="E121">
        <f t="shared" ca="1" si="25"/>
        <v>7.0076785323609241E-5</v>
      </c>
      <c r="F121">
        <f t="shared" ca="1" si="26"/>
        <v>0.99992912086328423</v>
      </c>
      <c r="G121">
        <f t="shared" ca="1" si="27"/>
        <v>8.0235074837358737E-7</v>
      </c>
      <c r="H121">
        <f t="shared" ca="1" si="28"/>
        <v>6.4381235627967572E-13</v>
      </c>
      <c r="I121">
        <f t="shared" ca="1" si="29"/>
        <v>2.0110929813534478E-5</v>
      </c>
      <c r="J121">
        <f ca="1">SUM($I$17:I121)*(14-$B$14)/200*$B$3/1000</f>
        <v>2.5143392972778881E-4</v>
      </c>
      <c r="K121">
        <f t="shared" ca="1" si="18"/>
        <v>8.9043950455376653</v>
      </c>
      <c r="M121">
        <f t="shared" si="19"/>
        <v>15.6</v>
      </c>
      <c r="N121">
        <f t="shared" si="20"/>
        <v>3.1199999999999999E-4</v>
      </c>
      <c r="O121">
        <f t="shared" ca="1" si="21"/>
        <v>11.346039086217534</v>
      </c>
      <c r="P121">
        <f t="shared" ca="1" si="30"/>
        <v>2.5343374972721639E-7</v>
      </c>
      <c r="Q121">
        <f t="shared" ca="1" si="31"/>
        <v>0.99977790702688674</v>
      </c>
      <c r="R121">
        <f t="shared" ca="1" si="32"/>
        <v>2.2179033748242821E-4</v>
      </c>
      <c r="S121">
        <f t="shared" ca="1" si="33"/>
        <v>4.920188119264624E-8</v>
      </c>
      <c r="T121">
        <f t="shared" ca="1" si="34"/>
        <v>5.1131573367127698E-3</v>
      </c>
    </row>
    <row r="122" spans="1:20">
      <c r="A122">
        <v>105</v>
      </c>
      <c r="B122">
        <f t="shared" ca="1" si="22"/>
        <v>8.9574742638133156</v>
      </c>
      <c r="C122">
        <f t="shared" ca="1" si="23"/>
        <v>1.1028735879370196E-9</v>
      </c>
      <c r="D122">
        <f t="shared" ca="1" si="24"/>
        <v>2.1631109703367823E-23</v>
      </c>
      <c r="E122">
        <f t="shared" ca="1" si="25"/>
        <v>6.2015237133506104E-5</v>
      </c>
      <c r="F122">
        <f t="shared" ca="1" si="26"/>
        <v>0.99993707809686627</v>
      </c>
      <c r="G122">
        <f t="shared" ca="1" si="27"/>
        <v>9.0666517816180429E-7</v>
      </c>
      <c r="H122">
        <f t="shared" ca="1" si="28"/>
        <v>8.2209347297704991E-13</v>
      </c>
      <c r="I122">
        <f t="shared" ca="1" si="29"/>
        <v>2.2329334741115183E-5</v>
      </c>
      <c r="J122">
        <f ca="1">SUM($I$17:I122)*(14-$B$14)/200*$B$3/1000</f>
        <v>2.514635603186057E-4</v>
      </c>
      <c r="K122">
        <f t="shared" ca="1" si="18"/>
        <v>8.9574742638133156</v>
      </c>
      <c r="M122">
        <f t="shared" si="19"/>
        <v>15.75</v>
      </c>
      <c r="N122">
        <f t="shared" si="20"/>
        <v>3.1500000000000001E-4</v>
      </c>
      <c r="O122">
        <f t="shared" ca="1" si="21"/>
        <v>11.346039086217534</v>
      </c>
      <c r="P122">
        <f t="shared" ca="1" si="30"/>
        <v>2.5343374972721639E-7</v>
      </c>
      <c r="Q122">
        <f t="shared" ca="1" si="31"/>
        <v>0.99977790702688674</v>
      </c>
      <c r="R122">
        <f t="shared" ca="1" si="32"/>
        <v>2.2179033748242821E-4</v>
      </c>
      <c r="S122">
        <f t="shared" ca="1" si="33"/>
        <v>4.920188119264624E-8</v>
      </c>
      <c r="T122">
        <f t="shared" ca="1" si="34"/>
        <v>5.1131573367127698E-3</v>
      </c>
    </row>
    <row r="123" spans="1:20">
      <c r="A123">
        <v>106</v>
      </c>
      <c r="B123">
        <f t="shared" ca="1" si="22"/>
        <v>9.0105534820889659</v>
      </c>
      <c r="C123">
        <f t="shared" ca="1" si="23"/>
        <v>9.7599258441121997E-10</v>
      </c>
      <c r="D123">
        <f t="shared" ca="1" si="24"/>
        <v>1.6940152512805459E-23</v>
      </c>
      <c r="E123">
        <f t="shared" ca="1" si="25"/>
        <v>5.4881028002702057E-5</v>
      </c>
      <c r="F123">
        <f t="shared" ca="1" si="26"/>
        <v>0.99994409443027943</v>
      </c>
      <c r="G123">
        <f t="shared" ca="1" si="27"/>
        <v>1.0245406680354121E-6</v>
      </c>
      <c r="H123">
        <f t="shared" ca="1" si="28"/>
        <v>1.049742266897939E-12</v>
      </c>
      <c r="I123">
        <f t="shared" ca="1" si="29"/>
        <v>2.4881693440830779E-5</v>
      </c>
      <c r="J123">
        <f ca="1">SUM($I$17:I123)*(14-$B$14)/200*$B$3/1000</f>
        <v>2.5149657783953602E-4</v>
      </c>
      <c r="K123">
        <f t="shared" ca="1" si="18"/>
        <v>9.0105534820889659</v>
      </c>
      <c r="M123">
        <f t="shared" si="19"/>
        <v>15.899999999999999</v>
      </c>
      <c r="N123">
        <f t="shared" si="20"/>
        <v>3.1799999999999998E-4</v>
      </c>
      <c r="O123">
        <f t="shared" ca="1" si="21"/>
        <v>11.399118304493186</v>
      </c>
      <c r="P123">
        <f t="shared" ca="1" si="30"/>
        <v>2.2427079155012772E-7</v>
      </c>
      <c r="Q123">
        <f t="shared" ca="1" si="31"/>
        <v>0.99974909659861444</v>
      </c>
      <c r="R123">
        <f t="shared" ca="1" si="32"/>
        <v>2.506163062982114E-4</v>
      </c>
      <c r="S123">
        <f t="shared" ca="1" si="33"/>
        <v>6.282429581206783E-8</v>
      </c>
      <c r="T123">
        <f t="shared" ca="1" si="34"/>
        <v>5.7778763327390051E-3</v>
      </c>
    </row>
    <row r="124" spans="1:20">
      <c r="A124">
        <v>107</v>
      </c>
      <c r="B124">
        <f t="shared" ca="1" si="22"/>
        <v>9.0636327003646144</v>
      </c>
      <c r="C124">
        <f t="shared" ca="1" si="23"/>
        <v>8.6370871081200376E-10</v>
      </c>
      <c r="D124">
        <f t="shared" ca="1" si="24"/>
        <v>1.3266494924410833E-23</v>
      </c>
      <c r="E124">
        <f t="shared" ca="1" si="25"/>
        <v>4.8567494951382042E-5</v>
      </c>
      <c r="F124">
        <f t="shared" ca="1" si="26"/>
        <v>0.99995027476353238</v>
      </c>
      <c r="G124">
        <f t="shared" ca="1" si="27"/>
        <v>1.1577401758787904E-6</v>
      </c>
      <c r="H124">
        <f t="shared" ca="1" si="28"/>
        <v>1.3404289679912536E-12</v>
      </c>
      <c r="I124">
        <f t="shared" ca="1" si="29"/>
        <v>2.7806181203768297E-5</v>
      </c>
      <c r="J124">
        <f ca="1">SUM($I$17:I124)*(14-$B$14)/200*$B$3/1000</f>
        <v>2.5153347609857416E-4</v>
      </c>
      <c r="K124">
        <f t="shared" ca="1" si="18"/>
        <v>9.0636327003646144</v>
      </c>
      <c r="M124">
        <f t="shared" si="19"/>
        <v>16.05</v>
      </c>
      <c r="N124">
        <f t="shared" si="20"/>
        <v>3.2100000000000005E-4</v>
      </c>
      <c r="O124">
        <f t="shared" ca="1" si="21"/>
        <v>11.399118304493186</v>
      </c>
      <c r="P124">
        <f t="shared" ca="1" si="30"/>
        <v>2.2427079155012772E-7</v>
      </c>
      <c r="Q124">
        <f t="shared" ca="1" si="31"/>
        <v>0.99974909659861444</v>
      </c>
      <c r="R124">
        <f t="shared" ca="1" si="32"/>
        <v>2.506163062982114E-4</v>
      </c>
      <c r="S124">
        <f t="shared" ca="1" si="33"/>
        <v>6.282429581206783E-8</v>
      </c>
      <c r="T124">
        <f t="shared" ca="1" si="34"/>
        <v>5.7778763327390051E-3</v>
      </c>
    </row>
    <row r="125" spans="1:20">
      <c r="A125">
        <v>108</v>
      </c>
      <c r="B125">
        <f t="shared" ca="1" si="22"/>
        <v>9.116711918640263</v>
      </c>
      <c r="C125">
        <f t="shared" ca="1" si="23"/>
        <v>7.6434262826142848E-10</v>
      </c>
      <c r="D125">
        <f t="shared" ca="1" si="24"/>
        <v>1.0389517941565116E-23</v>
      </c>
      <c r="E125">
        <f t="shared" ca="1" si="25"/>
        <v>4.2980241032948014E-5</v>
      </c>
      <c r="F125">
        <f t="shared" ca="1" si="26"/>
        <v>0.99995571150140983</v>
      </c>
      <c r="G125">
        <f t="shared" ca="1" si="27"/>
        <v>1.3082558456485757E-6</v>
      </c>
      <c r="H125">
        <f t="shared" ca="1" si="28"/>
        <v>1.7116091622736398E-12</v>
      </c>
      <c r="I125">
        <f t="shared" ca="1" si="29"/>
        <v>3.1146538578200581E-5</v>
      </c>
      <c r="J125">
        <f ca="1">SUM($I$17:I125)*(14-$B$14)/200*$B$3/1000</f>
        <v>2.5157480694656725E-4</v>
      </c>
      <c r="K125">
        <f t="shared" ca="1" si="18"/>
        <v>9.116711918640263</v>
      </c>
      <c r="M125">
        <f t="shared" si="19"/>
        <v>16.2</v>
      </c>
      <c r="N125">
        <f t="shared" si="20"/>
        <v>3.2400000000000001E-4</v>
      </c>
      <c r="O125">
        <f t="shared" ca="1" si="21"/>
        <v>11.399118304493186</v>
      </c>
      <c r="P125">
        <f t="shared" ca="1" si="30"/>
        <v>2.2427079155012772E-7</v>
      </c>
      <c r="Q125">
        <f t="shared" ca="1" si="31"/>
        <v>0.99974909659861444</v>
      </c>
      <c r="R125">
        <f t="shared" ca="1" si="32"/>
        <v>2.506163062982114E-4</v>
      </c>
      <c r="S125">
        <f t="shared" ca="1" si="33"/>
        <v>6.282429581206783E-8</v>
      </c>
      <c r="T125">
        <f t="shared" ca="1" si="34"/>
        <v>5.7778763327390051E-3</v>
      </c>
    </row>
    <row r="126" spans="1:20">
      <c r="A126">
        <v>109</v>
      </c>
      <c r="B126">
        <f t="shared" ca="1" si="22"/>
        <v>9.1697911369159115</v>
      </c>
      <c r="C126">
        <f t="shared" ca="1" si="23"/>
        <v>6.7640819881084959E-10</v>
      </c>
      <c r="D126">
        <f t="shared" ca="1" si="24"/>
        <v>8.1364486376988236E-24</v>
      </c>
      <c r="E126">
        <f t="shared" ca="1" si="25"/>
        <v>3.8035725283331702E-5</v>
      </c>
      <c r="F126">
        <f t="shared" ca="1" si="26"/>
        <v>0.99996048593372955</v>
      </c>
      <c r="G126">
        <f t="shared" ca="1" si="27"/>
        <v>1.4783388014688424E-6</v>
      </c>
      <c r="H126">
        <f t="shared" ca="1" si="28"/>
        <v>2.1855719727641032E-12</v>
      </c>
      <c r="I126">
        <f t="shared" ca="1" si="29"/>
        <v>3.4952725642870587E-5</v>
      </c>
      <c r="J126">
        <f ca="1">SUM($I$17:I126)*(14-$B$14)/200*$B$3/1000</f>
        <v>2.5162118853041041E-4</v>
      </c>
      <c r="K126">
        <f t="shared" ca="1" si="18"/>
        <v>9.1697911369159115</v>
      </c>
      <c r="M126">
        <f t="shared" si="19"/>
        <v>16.349999999999998</v>
      </c>
      <c r="N126">
        <f t="shared" si="20"/>
        <v>3.2699999999999993E-4</v>
      </c>
      <c r="O126">
        <f t="shared" ca="1" si="21"/>
        <v>11.452197522768834</v>
      </c>
      <c r="P126">
        <f t="shared" ca="1" si="30"/>
        <v>1.9846290858335215E-7</v>
      </c>
      <c r="Q126">
        <f t="shared" ca="1" si="31"/>
        <v>0.99971653361178014</v>
      </c>
      <c r="R126">
        <f t="shared" ca="1" si="32"/>
        <v>2.8318770729465081E-4</v>
      </c>
      <c r="S126">
        <f t="shared" ca="1" si="33"/>
        <v>8.0218016674257631E-8</v>
      </c>
      <c r="T126">
        <f t="shared" ca="1" si="34"/>
        <v>6.5290102110112918E-3</v>
      </c>
    </row>
    <row r="127" spans="1:20">
      <c r="A127">
        <v>110</v>
      </c>
      <c r="B127">
        <f t="shared" ca="1" si="22"/>
        <v>9.2228703551915618</v>
      </c>
      <c r="C127">
        <f t="shared" ca="1" si="23"/>
        <v>5.9859025848032075E-10</v>
      </c>
      <c r="D127">
        <f t="shared" ca="1" si="24"/>
        <v>6.3719833710157741E-24</v>
      </c>
      <c r="E127">
        <f t="shared" ca="1" si="25"/>
        <v>3.3660014651128942E-5</v>
      </c>
      <c r="F127">
        <f t="shared" ca="1" si="26"/>
        <v>0.99996466944974316</v>
      </c>
      <c r="G127">
        <f t="shared" ca="1" si="27"/>
        <v>1.6705328148647414E-6</v>
      </c>
      <c r="H127">
        <f t="shared" ca="1" si="28"/>
        <v>2.7907784852794456E-12</v>
      </c>
      <c r="I127">
        <f t="shared" ca="1" si="29"/>
        <v>3.9281669283094622E-5</v>
      </c>
      <c r="J127">
        <f ca="1">SUM($I$17:I127)*(14-$B$14)/200*$B$3/1000</f>
        <v>2.516733145378632E-4</v>
      </c>
      <c r="K127">
        <f t="shared" ca="1" si="18"/>
        <v>9.2228703551915618</v>
      </c>
      <c r="M127">
        <f t="shared" si="19"/>
        <v>16.5</v>
      </c>
      <c r="N127">
        <f t="shared" si="20"/>
        <v>3.3E-4</v>
      </c>
      <c r="O127">
        <f t="shared" ca="1" si="21"/>
        <v>11.452197522768834</v>
      </c>
      <c r="P127">
        <f t="shared" ca="1" si="30"/>
        <v>1.9846290858335215E-7</v>
      </c>
      <c r="Q127">
        <f t="shared" ca="1" si="31"/>
        <v>0.99971653361178014</v>
      </c>
      <c r="R127">
        <f t="shared" ca="1" si="32"/>
        <v>2.8318770729465081E-4</v>
      </c>
      <c r="S127">
        <f t="shared" ca="1" si="33"/>
        <v>8.0218016674257631E-8</v>
      </c>
      <c r="T127">
        <f t="shared" ca="1" si="34"/>
        <v>6.5290102110112918E-3</v>
      </c>
    </row>
    <row r="128" spans="1:20">
      <c r="A128">
        <v>111</v>
      </c>
      <c r="B128">
        <f t="shared" ca="1" si="22"/>
        <v>9.2759495734672122</v>
      </c>
      <c r="C128">
        <f t="shared" ca="1" si="23"/>
        <v>5.2972494741704761E-10</v>
      </c>
      <c r="D128">
        <f t="shared" ca="1" si="24"/>
        <v>4.9901615978219953E-24</v>
      </c>
      <c r="E128">
        <f t="shared" ca="1" si="25"/>
        <v>2.9787679325285401E-5</v>
      </c>
      <c r="F128">
        <f t="shared" ca="1" si="26"/>
        <v>0.99996832460476248</v>
      </c>
      <c r="G128">
        <f t="shared" ca="1" si="27"/>
        <v>1.8877123486077701E-6</v>
      </c>
      <c r="H128">
        <f t="shared" ca="1" si="28"/>
        <v>3.5635707885994498E-12</v>
      </c>
      <c r="I128">
        <f t="shared" ca="1" si="29"/>
        <v>4.4198114649909981E-5</v>
      </c>
      <c r="J128">
        <f ca="1">SUM($I$17:I128)*(14-$B$14)/200*$B$3/1000</f>
        <v>2.5173196457223507E-4</v>
      </c>
      <c r="K128">
        <f t="shared" ca="1" si="18"/>
        <v>9.2759495734672122</v>
      </c>
      <c r="M128">
        <f t="shared" si="19"/>
        <v>16.649999999999999</v>
      </c>
      <c r="N128">
        <f t="shared" si="20"/>
        <v>3.3299999999999996E-4</v>
      </c>
      <c r="O128">
        <f t="shared" ca="1" si="21"/>
        <v>11.452197522768834</v>
      </c>
      <c r="P128">
        <f t="shared" ca="1" si="30"/>
        <v>1.9846290858335215E-7</v>
      </c>
      <c r="Q128">
        <f t="shared" ca="1" si="31"/>
        <v>0.99971653361178014</v>
      </c>
      <c r="R128">
        <f t="shared" ca="1" si="32"/>
        <v>2.8318770729465081E-4</v>
      </c>
      <c r="S128">
        <f t="shared" ca="1" si="33"/>
        <v>8.0218016674257631E-8</v>
      </c>
      <c r="T128">
        <f t="shared" ca="1" si="34"/>
        <v>6.5290102110112918E-3</v>
      </c>
    </row>
    <row r="129" spans="1:20">
      <c r="A129">
        <v>112</v>
      </c>
      <c r="B129">
        <f t="shared" ca="1" si="22"/>
        <v>9.3290287917428607</v>
      </c>
      <c r="C129">
        <f t="shared" ca="1" si="23"/>
        <v>4.6878230298701073E-10</v>
      </c>
      <c r="D129">
        <f t="shared" ca="1" si="24"/>
        <v>3.9080021273093234E-24</v>
      </c>
      <c r="E129">
        <f t="shared" ca="1" si="25"/>
        <v>2.6360815003731357E-5</v>
      </c>
      <c r="F129">
        <f t="shared" ca="1" si="26"/>
        <v>0.99997150605489982</v>
      </c>
      <c r="G129">
        <f t="shared" ca="1" si="27"/>
        <v>2.1331255460865973E-6</v>
      </c>
      <c r="H129">
        <f t="shared" ca="1" si="28"/>
        <v>4.5503542529115125E-12</v>
      </c>
      <c r="I129">
        <f t="shared" ca="1" si="29"/>
        <v>4.9775593539844542E-5</v>
      </c>
      <c r="J129">
        <f ca="1">SUM($I$17:I129)*(14-$B$14)/200*$B$3/1000</f>
        <v>2.5179801581209259E-4</v>
      </c>
      <c r="K129">
        <f t="shared" ca="1" si="18"/>
        <v>9.3290287917428607</v>
      </c>
      <c r="M129">
        <f t="shared" si="19"/>
        <v>16.8</v>
      </c>
      <c r="N129">
        <f t="shared" si="20"/>
        <v>3.3600000000000004E-4</v>
      </c>
      <c r="O129">
        <f t="shared" ca="1" si="21"/>
        <v>11.452197522768834</v>
      </c>
      <c r="P129">
        <f t="shared" ca="1" si="30"/>
        <v>1.9846290858335215E-7</v>
      </c>
      <c r="Q129">
        <f t="shared" ca="1" si="31"/>
        <v>0.99971653361178014</v>
      </c>
      <c r="R129">
        <f t="shared" ca="1" si="32"/>
        <v>2.8318770729465081E-4</v>
      </c>
      <c r="S129">
        <f t="shared" ca="1" si="33"/>
        <v>8.0218016674257631E-8</v>
      </c>
      <c r="T129">
        <f t="shared" ca="1" si="34"/>
        <v>6.5290102110112918E-3</v>
      </c>
    </row>
    <row r="130" spans="1:20">
      <c r="A130">
        <v>113</v>
      </c>
      <c r="B130">
        <f t="shared" ca="1" si="22"/>
        <v>9.3821080100185092</v>
      </c>
      <c r="C130">
        <f t="shared" ca="1" si="23"/>
        <v>4.1485085545875385E-10</v>
      </c>
      <c r="D130">
        <f t="shared" ca="1" si="24"/>
        <v>3.0605195515356549E-24</v>
      </c>
      <c r="E130">
        <f t="shared" ca="1" si="25"/>
        <v>2.3328177530807567E-5</v>
      </c>
      <c r="F130">
        <f t="shared" ca="1" si="26"/>
        <v>0.9999742613738497</v>
      </c>
      <c r="G130">
        <f t="shared" ca="1" si="27"/>
        <v>2.4104428090621866E-6</v>
      </c>
      <c r="H130">
        <f t="shared" ca="1" si="28"/>
        <v>5.8103840870634115E-12</v>
      </c>
      <c r="I130">
        <f t="shared" ca="1" si="29"/>
        <v>5.6097524180921069E-5</v>
      </c>
      <c r="J130">
        <f ca="1">SUM($I$17:I130)*(14-$B$14)/200*$B$3/1000</f>
        <v>2.5187245613036069E-4</v>
      </c>
      <c r="K130">
        <f t="shared" ca="1" si="18"/>
        <v>9.3821080100185092</v>
      </c>
      <c r="M130">
        <f t="shared" si="19"/>
        <v>16.95</v>
      </c>
      <c r="N130">
        <f t="shared" si="20"/>
        <v>3.39E-4</v>
      </c>
      <c r="O130">
        <f t="shared" ca="1" si="21"/>
        <v>11.505276741044483</v>
      </c>
      <c r="P130">
        <f t="shared" ca="1" si="30"/>
        <v>1.7562411373384777E-7</v>
      </c>
      <c r="Q130">
        <f t="shared" ca="1" si="31"/>
        <v>0.99967973104902896</v>
      </c>
      <c r="R130">
        <f t="shared" ca="1" si="32"/>
        <v>3.1999089987721563E-4</v>
      </c>
      <c r="S130">
        <f t="shared" ca="1" si="33"/>
        <v>1.0242698018572546E-7</v>
      </c>
      <c r="T130">
        <f t="shared" ca="1" si="34"/>
        <v>7.3777930359683825E-3</v>
      </c>
    </row>
    <row r="131" spans="1:20">
      <c r="A131">
        <v>114</v>
      </c>
      <c r="B131">
        <f t="shared" ca="1" si="22"/>
        <v>9.4351872282941596</v>
      </c>
      <c r="C131">
        <f t="shared" ca="1" si="23"/>
        <v>3.6712399588946797E-10</v>
      </c>
      <c r="D131">
        <f t="shared" ca="1" si="24"/>
        <v>2.3968215026230558E-24</v>
      </c>
      <c r="E131">
        <f t="shared" ca="1" si="25"/>
        <v>2.0644417000881492E-5</v>
      </c>
      <c r="F131">
        <f t="shared" ca="1" si="26"/>
        <v>0.99997663176388951</v>
      </c>
      <c r="G131">
        <f t="shared" ca="1" si="27"/>
        <v>2.7238116902196661E-6</v>
      </c>
      <c r="H131">
        <f t="shared" ca="1" si="28"/>
        <v>7.4193235002806508E-12</v>
      </c>
      <c r="I131">
        <f t="shared" ca="1" si="29"/>
        <v>6.3258458875336353E-5</v>
      </c>
      <c r="J131">
        <f ca="1">SUM($I$17:I131)*(14-$B$14)/200*$B$3/1000</f>
        <v>2.5195639886902132E-4</v>
      </c>
      <c r="K131">
        <f t="shared" ca="1" si="18"/>
        <v>9.4351872282941596</v>
      </c>
      <c r="M131">
        <f t="shared" si="19"/>
        <v>17.099999999999998</v>
      </c>
      <c r="N131">
        <f t="shared" si="20"/>
        <v>3.4199999999999996E-4</v>
      </c>
      <c r="O131">
        <f t="shared" ca="1" si="21"/>
        <v>11.505276741044483</v>
      </c>
      <c r="P131">
        <f t="shared" ca="1" si="30"/>
        <v>1.7562411373384777E-7</v>
      </c>
      <c r="Q131">
        <f t="shared" ca="1" si="31"/>
        <v>0.99967973104902896</v>
      </c>
      <c r="R131">
        <f t="shared" ca="1" si="32"/>
        <v>3.1999089987721563E-4</v>
      </c>
      <c r="S131">
        <f t="shared" ca="1" si="33"/>
        <v>1.0242698018572546E-7</v>
      </c>
      <c r="T131">
        <f t="shared" ca="1" si="34"/>
        <v>7.3777930359683825E-3</v>
      </c>
    </row>
    <row r="132" spans="1:20">
      <c r="A132">
        <v>115</v>
      </c>
      <c r="B132">
        <f t="shared" ca="1" si="22"/>
        <v>9.4882664465698099</v>
      </c>
      <c r="C132">
        <f t="shared" ca="1" si="23"/>
        <v>3.248879123288946E-10</v>
      </c>
      <c r="D132">
        <f t="shared" ca="1" si="24"/>
        <v>1.8770523195377433E-24</v>
      </c>
      <c r="E132">
        <f t="shared" ca="1" si="25"/>
        <v>1.8269399904532368E-5</v>
      </c>
      <c r="F132">
        <f t="shared" ca="1" si="26"/>
        <v>0.99997865267170039</v>
      </c>
      <c r="G132">
        <f t="shared" ca="1" si="27"/>
        <v>3.0779189213398297E-6</v>
      </c>
      <c r="H132">
        <f t="shared" ca="1" si="28"/>
        <v>9.4737871263857684E-12</v>
      </c>
      <c r="I132">
        <f t="shared" ca="1" si="29"/>
        <v>7.1365498160225817E-5</v>
      </c>
      <c r="J132">
        <f ca="1">SUM($I$17:I132)*(14-$B$14)/200*$B$3/1000</f>
        <v>2.5205109949037621E-4</v>
      </c>
      <c r="K132">
        <f t="shared" ca="1" si="18"/>
        <v>9.4882664465698099</v>
      </c>
      <c r="M132">
        <f t="shared" si="19"/>
        <v>17.25</v>
      </c>
      <c r="N132">
        <f t="shared" si="20"/>
        <v>3.4500000000000004E-4</v>
      </c>
      <c r="O132">
        <f t="shared" ca="1" si="21"/>
        <v>11.505276741044483</v>
      </c>
      <c r="P132">
        <f t="shared" ca="1" si="30"/>
        <v>1.7562411373384777E-7</v>
      </c>
      <c r="Q132">
        <f t="shared" ca="1" si="31"/>
        <v>0.99967973104902896</v>
      </c>
      <c r="R132">
        <f t="shared" ca="1" si="32"/>
        <v>3.1999089987721563E-4</v>
      </c>
      <c r="S132">
        <f t="shared" ca="1" si="33"/>
        <v>1.0242698018572546E-7</v>
      </c>
      <c r="T132">
        <f t="shared" ca="1" si="34"/>
        <v>7.3777930359683825E-3</v>
      </c>
    </row>
    <row r="133" spans="1:20">
      <c r="A133">
        <v>116</v>
      </c>
      <c r="B133">
        <f t="shared" ca="1" si="22"/>
        <v>9.5413456648454584</v>
      </c>
      <c r="C133">
        <f t="shared" ca="1" si="23"/>
        <v>2.8751091391260368E-10</v>
      </c>
      <c r="D133">
        <f t="shared" ca="1" si="24"/>
        <v>1.4699995520418003E-24</v>
      </c>
      <c r="E133">
        <f t="shared" ca="1" si="25"/>
        <v>1.6167609203684179E-5</v>
      </c>
      <c r="F133">
        <f t="shared" ca="1" si="26"/>
        <v>0.99998035431819465</v>
      </c>
      <c r="G133">
        <f t="shared" ca="1" si="27"/>
        <v>3.4780605045906688E-6</v>
      </c>
      <c r="H133">
        <f t="shared" ca="1" si="28"/>
        <v>1.2097142530206401E-11</v>
      </c>
      <c r="I133">
        <f t="shared" ca="1" si="29"/>
        <v>8.0539892638092765E-5</v>
      </c>
      <c r="J133">
        <f ca="1">SUM($I$17:I133)*(14-$B$14)/200*$B$3/1000</f>
        <v>2.5215797435390716E-4</v>
      </c>
      <c r="K133">
        <f t="shared" ca="1" si="18"/>
        <v>9.5413456648454584</v>
      </c>
      <c r="M133">
        <f t="shared" si="19"/>
        <v>17.399999999999999</v>
      </c>
      <c r="N133">
        <f t="shared" si="20"/>
        <v>3.48E-4</v>
      </c>
      <c r="O133">
        <f t="shared" ca="1" si="21"/>
        <v>11.558355959320131</v>
      </c>
      <c r="P133">
        <f t="shared" ca="1" si="30"/>
        <v>1.554128260460451E-7</v>
      </c>
      <c r="Q133">
        <f t="shared" ca="1" si="31"/>
        <v>0.99963813848547933</v>
      </c>
      <c r="R133">
        <f t="shared" ca="1" si="32"/>
        <v>3.6157531765861149E-4</v>
      </c>
      <c r="S133">
        <f t="shared" ca="1" si="33"/>
        <v>1.3078403604928571E-7</v>
      </c>
      <c r="T133">
        <f t="shared" ca="1" si="34"/>
        <v>8.3369193182000478E-3</v>
      </c>
    </row>
    <row r="134" spans="1:20">
      <c r="A134">
        <v>117</v>
      </c>
      <c r="B134">
        <f t="shared" ca="1" si="22"/>
        <v>9.594424883121107</v>
      </c>
      <c r="C134">
        <f t="shared" ca="1" si="23"/>
        <v>2.5443398317379881E-10</v>
      </c>
      <c r="D134">
        <f t="shared" ca="1" si="24"/>
        <v>1.1512195453647825E-24</v>
      </c>
      <c r="E134">
        <f t="shared" ca="1" si="25"/>
        <v>1.4307613382279173E-5</v>
      </c>
      <c r="F134">
        <f t="shared" ca="1" si="26"/>
        <v>0.99998176215025569</v>
      </c>
      <c r="G134">
        <f t="shared" ca="1" si="27"/>
        <v>3.9302209149757645E-6</v>
      </c>
      <c r="H134">
        <f t="shared" ca="1" si="28"/>
        <v>1.5446918159085331E-11</v>
      </c>
      <c r="I134">
        <f t="shared" ca="1" si="29"/>
        <v>9.0918856435047622E-5</v>
      </c>
      <c r="J134">
        <f ca="1">SUM($I$17:I134)*(14-$B$14)/200*$B$3/1000</f>
        <v>2.5227862189955934E-4</v>
      </c>
      <c r="K134">
        <f t="shared" ca="1" si="18"/>
        <v>9.594424883121107</v>
      </c>
      <c r="M134">
        <f t="shared" si="19"/>
        <v>17.55</v>
      </c>
      <c r="N134">
        <f t="shared" si="20"/>
        <v>3.5100000000000002E-4</v>
      </c>
      <c r="O134">
        <f t="shared" ca="1" si="21"/>
        <v>11.558355959320131</v>
      </c>
      <c r="P134">
        <f t="shared" ca="1" si="30"/>
        <v>1.554128260460451E-7</v>
      </c>
      <c r="Q134">
        <f t="shared" ca="1" si="31"/>
        <v>0.99963813848547933</v>
      </c>
      <c r="R134">
        <f t="shared" ca="1" si="32"/>
        <v>3.6157531765861149E-4</v>
      </c>
      <c r="S134">
        <f t="shared" ca="1" si="33"/>
        <v>1.3078403604928571E-7</v>
      </c>
      <c r="T134">
        <f t="shared" ca="1" si="34"/>
        <v>8.3369193182000478E-3</v>
      </c>
    </row>
    <row r="135" spans="1:20">
      <c r="A135">
        <v>118</v>
      </c>
      <c r="B135">
        <f t="shared" ca="1" si="22"/>
        <v>9.6475041013967555</v>
      </c>
      <c r="C135">
        <f t="shared" ca="1" si="23"/>
        <v>2.2516241527221923E-10</v>
      </c>
      <c r="D135">
        <f t="shared" ca="1" si="24"/>
        <v>9.0156952856892901E-25</v>
      </c>
      <c r="E135">
        <f t="shared" ca="1" si="25"/>
        <v>1.2661596546534448E-5</v>
      </c>
      <c r="F135">
        <f t="shared" ca="1" si="26"/>
        <v>0.99998289722113098</v>
      </c>
      <c r="G135">
        <f t="shared" ca="1" si="27"/>
        <v>4.4411625981723517E-6</v>
      </c>
      <c r="H135">
        <f t="shared" ca="1" si="28"/>
        <v>1.9724262563105964E-11</v>
      </c>
      <c r="I135">
        <f t="shared" ca="1" si="29"/>
        <v>1.0265761940995981E-4</v>
      </c>
      <c r="J135">
        <f ca="1">SUM($I$17:I135)*(14-$B$14)/200*$B$3/1000</f>
        <v>2.5241484655426735E-4</v>
      </c>
      <c r="K135">
        <f t="shared" ca="1" si="18"/>
        <v>9.6475041013967555</v>
      </c>
      <c r="M135">
        <f t="shared" si="19"/>
        <v>17.7</v>
      </c>
      <c r="N135">
        <f t="shared" si="20"/>
        <v>3.5400000000000004E-4</v>
      </c>
      <c r="O135">
        <f t="shared" ca="1" si="21"/>
        <v>11.558355959320131</v>
      </c>
      <c r="P135">
        <f t="shared" ca="1" si="30"/>
        <v>1.554128260460451E-7</v>
      </c>
      <c r="Q135">
        <f t="shared" ca="1" si="31"/>
        <v>0.99963813848547933</v>
      </c>
      <c r="R135">
        <f t="shared" ca="1" si="32"/>
        <v>3.6157531765861149E-4</v>
      </c>
      <c r="S135">
        <f t="shared" ca="1" si="33"/>
        <v>1.3078403604928571E-7</v>
      </c>
      <c r="T135">
        <f t="shared" ca="1" si="34"/>
        <v>8.3369193182000478E-3</v>
      </c>
    </row>
    <row r="136" spans="1:20">
      <c r="A136">
        <v>119</v>
      </c>
      <c r="B136">
        <f t="shared" ca="1" si="22"/>
        <v>9.7005833196724058</v>
      </c>
      <c r="C136">
        <f t="shared" ca="1" si="23"/>
        <v>1.9925841909485905E-10</v>
      </c>
      <c r="D136">
        <f t="shared" ca="1" si="24"/>
        <v>7.0605804603627997E-25</v>
      </c>
      <c r="E136">
        <f t="shared" ca="1" si="25"/>
        <v>1.1204942558636645E-5</v>
      </c>
      <c r="F136">
        <f t="shared" ca="1" si="26"/>
        <v>0.99998377650515347</v>
      </c>
      <c r="G136">
        <f t="shared" ca="1" si="27"/>
        <v>5.0185271018791984E-6</v>
      </c>
      <c r="H136">
        <f t="shared" ca="1" si="28"/>
        <v>2.518602287760838E-11</v>
      </c>
      <c r="I136">
        <f t="shared" ca="1" si="29"/>
        <v>1.1593174880827459E-4</v>
      </c>
      <c r="J136">
        <f ca="1">SUM($I$17:I136)*(14-$B$14)/200*$B$3/1000</f>
        <v>2.5256868571926913E-4</v>
      </c>
      <c r="K136">
        <f t="shared" ca="1" si="18"/>
        <v>9.7005833196724058</v>
      </c>
      <c r="M136">
        <f t="shared" si="19"/>
        <v>17.849999999999998</v>
      </c>
      <c r="N136">
        <f t="shared" si="20"/>
        <v>3.5699999999999995E-4</v>
      </c>
      <c r="O136">
        <f t="shared" ca="1" si="21"/>
        <v>11.558355959320131</v>
      </c>
      <c r="P136">
        <f t="shared" ca="1" si="30"/>
        <v>1.554128260460451E-7</v>
      </c>
      <c r="Q136">
        <f t="shared" ca="1" si="31"/>
        <v>0.99963813848547933</v>
      </c>
      <c r="R136">
        <f t="shared" ca="1" si="32"/>
        <v>3.6157531765861149E-4</v>
      </c>
      <c r="S136">
        <f t="shared" ca="1" si="33"/>
        <v>1.3078403604928571E-7</v>
      </c>
      <c r="T136">
        <f t="shared" ca="1" si="34"/>
        <v>8.3369193182000478E-3</v>
      </c>
    </row>
    <row r="137" spans="1:20">
      <c r="A137">
        <v>120</v>
      </c>
      <c r="B137">
        <f t="shared" ca="1" si="22"/>
        <v>9.7536625379480562</v>
      </c>
      <c r="C137">
        <f t="shared" ca="1" si="23"/>
        <v>1.7633456956917385E-10</v>
      </c>
      <c r="D137">
        <f t="shared" ca="1" si="24"/>
        <v>5.5294469204763784E-25</v>
      </c>
      <c r="E137">
        <f t="shared" ca="1" si="25"/>
        <v>9.9158669933141817E-6</v>
      </c>
      <c r="F137">
        <f t="shared" ca="1" si="26"/>
        <v>0.99998441315149389</v>
      </c>
      <c r="G137">
        <f t="shared" ca="1" si="27"/>
        <v>5.6709493526691184E-6</v>
      </c>
      <c r="H137">
        <f t="shared" ca="1" si="28"/>
        <v>3.2160167836202285E-11</v>
      </c>
      <c r="I137">
        <f t="shared" ca="1" si="29"/>
        <v>1.3093977508398557E-4</v>
      </c>
      <c r="J137">
        <f ca="1">SUM($I$17:I137)*(14-$B$14)/200*$B$3/1000</f>
        <v>2.5274244024183531E-4</v>
      </c>
      <c r="K137">
        <f t="shared" ca="1" si="18"/>
        <v>9.7536625379480562</v>
      </c>
      <c r="M137">
        <f t="shared" si="19"/>
        <v>18</v>
      </c>
      <c r="N137">
        <f t="shared" si="20"/>
        <v>3.5999999999999997E-4</v>
      </c>
      <c r="O137">
        <f t="shared" ca="1" si="21"/>
        <v>11.61143517759578</v>
      </c>
      <c r="P137">
        <f t="shared" ca="1" si="30"/>
        <v>1.3752676197553173E-7</v>
      </c>
      <c r="Q137">
        <f t="shared" ca="1" si="31"/>
        <v>0.9995911338566299</v>
      </c>
      <c r="R137">
        <f t="shared" ca="1" si="32"/>
        <v>4.0856162572925036E-4</v>
      </c>
      <c r="S137">
        <f t="shared" ca="1" si="33"/>
        <v>1.669908789351763E-7</v>
      </c>
      <c r="T137">
        <f t="shared" ca="1" si="34"/>
        <v>9.4207338731884874E-3</v>
      </c>
    </row>
    <row r="138" spans="1:20">
      <c r="A138">
        <v>121</v>
      </c>
      <c r="B138">
        <f t="shared" ca="1" si="22"/>
        <v>9.8067417562237047</v>
      </c>
      <c r="C138">
        <f t="shared" ca="1" si="23"/>
        <v>1.5604801326032535E-10</v>
      </c>
      <c r="D138">
        <f t="shared" ca="1" si="24"/>
        <v>4.3303508182697902E-25</v>
      </c>
      <c r="E138">
        <f t="shared" ca="1" si="25"/>
        <v>8.775091419975607E-6</v>
      </c>
      <c r="F138">
        <f t="shared" ca="1" si="26"/>
        <v>0.99998481668072792</v>
      </c>
      <c r="G138">
        <f t="shared" ca="1" si="27"/>
        <v>6.4081867867969242E-6</v>
      </c>
      <c r="H138">
        <f t="shared" ca="1" si="28"/>
        <v>4.1065481404793915E-11</v>
      </c>
      <c r="I138">
        <f t="shared" ca="1" si="29"/>
        <v>1.479061611623547E-4</v>
      </c>
      <c r="J138">
        <f ca="1">SUM($I$17:I138)*(14-$B$14)/200*$B$3/1000</f>
        <v>2.5293870882715157E-4</v>
      </c>
      <c r="K138">
        <f t="shared" ca="1" si="18"/>
        <v>9.8067417562237047</v>
      </c>
      <c r="M138">
        <f t="shared" si="19"/>
        <v>18.149999999999999</v>
      </c>
      <c r="N138">
        <f t="shared" si="20"/>
        <v>3.6299999999999999E-4</v>
      </c>
      <c r="O138">
        <f t="shared" ca="1" si="21"/>
        <v>11.61143517759578</v>
      </c>
      <c r="P138">
        <f t="shared" ca="1" si="30"/>
        <v>1.3752676197553173E-7</v>
      </c>
      <c r="Q138">
        <f t="shared" ca="1" si="31"/>
        <v>0.9995911338566299</v>
      </c>
      <c r="R138">
        <f t="shared" ca="1" si="32"/>
        <v>4.0856162572925036E-4</v>
      </c>
      <c r="S138">
        <f t="shared" ca="1" si="33"/>
        <v>1.669908789351763E-7</v>
      </c>
      <c r="T138">
        <f t="shared" ca="1" si="34"/>
        <v>9.4207338731884874E-3</v>
      </c>
    </row>
    <row r="139" spans="1:20">
      <c r="A139">
        <v>122</v>
      </c>
      <c r="B139">
        <f t="shared" ca="1" si="22"/>
        <v>9.8598209744993532</v>
      </c>
      <c r="C139">
        <f t="shared" ca="1" si="23"/>
        <v>1.3809534059027543E-10</v>
      </c>
      <c r="D139">
        <f t="shared" ca="1" si="24"/>
        <v>3.391287182477207E-25</v>
      </c>
      <c r="E139">
        <f t="shared" ca="1" si="25"/>
        <v>7.7655551445672984E-6</v>
      </c>
      <c r="F139">
        <f t="shared" ca="1" si="26"/>
        <v>0.99998499312715339</v>
      </c>
      <c r="G139">
        <f t="shared" ca="1" si="27"/>
        <v>7.2412652653797911E-6</v>
      </c>
      <c r="H139">
        <f t="shared" ca="1" si="28"/>
        <v>5.2436709554628635E-11</v>
      </c>
      <c r="I139">
        <f t="shared" ca="1" si="29"/>
        <v>1.6708465955246024E-4</v>
      </c>
      <c r="J139">
        <f ca="1">SUM($I$17:I139)*(14-$B$14)/200*$B$3/1000</f>
        <v>2.5316042690502397E-4</v>
      </c>
      <c r="K139">
        <f t="shared" ca="1" si="18"/>
        <v>9.8598209744993532</v>
      </c>
      <c r="M139">
        <f t="shared" si="19"/>
        <v>18.3</v>
      </c>
      <c r="N139">
        <f t="shared" si="20"/>
        <v>3.6600000000000001E-4</v>
      </c>
      <c r="O139">
        <f t="shared" ca="1" si="21"/>
        <v>11.61143517759578</v>
      </c>
      <c r="P139">
        <f t="shared" ca="1" si="30"/>
        <v>1.3752676197553173E-7</v>
      </c>
      <c r="Q139">
        <f t="shared" ca="1" si="31"/>
        <v>0.9995911338566299</v>
      </c>
      <c r="R139">
        <f t="shared" ca="1" si="32"/>
        <v>4.0856162572925036E-4</v>
      </c>
      <c r="S139">
        <f t="shared" ca="1" si="33"/>
        <v>1.669908789351763E-7</v>
      </c>
      <c r="T139">
        <f t="shared" ca="1" si="34"/>
        <v>9.4207338731884874E-3</v>
      </c>
    </row>
    <row r="140" spans="1:20">
      <c r="A140">
        <v>123</v>
      </c>
      <c r="B140">
        <f t="shared" ca="1" si="22"/>
        <v>9.9129001927750036</v>
      </c>
      <c r="C140">
        <f t="shared" ca="1" si="23"/>
        <v>1.2220804798668117E-10</v>
      </c>
      <c r="D140">
        <f t="shared" ca="1" si="24"/>
        <v>2.6558659605245051E-25</v>
      </c>
      <c r="E140">
        <f t="shared" ca="1" si="25"/>
        <v>6.8721601043340462E-6</v>
      </c>
      <c r="F140">
        <f t="shared" ca="1" si="26"/>
        <v>0.99998494512898384</v>
      </c>
      <c r="G140">
        <f t="shared" ca="1" si="27"/>
        <v>8.1826439551507055E-6</v>
      </c>
      <c r="H140">
        <f t="shared" ca="1" si="28"/>
        <v>6.6956670120796711E-11</v>
      </c>
      <c r="I140">
        <f t="shared" ca="1" si="29"/>
        <v>1.8876210751932404E-4</v>
      </c>
      <c r="J140">
        <f ca="1">SUM($I$17:I140)*(14-$B$14)/200*$B$3/1000</f>
        <v>2.5341091053270373E-4</v>
      </c>
      <c r="K140">
        <f t="shared" ca="1" si="18"/>
        <v>9.9129001927750036</v>
      </c>
      <c r="M140">
        <f t="shared" si="19"/>
        <v>18.45</v>
      </c>
      <c r="N140">
        <f t="shared" si="20"/>
        <v>3.6899999999999997E-4</v>
      </c>
      <c r="O140">
        <f t="shared" ca="1" si="21"/>
        <v>11.61143517759578</v>
      </c>
      <c r="P140">
        <f t="shared" ca="1" si="30"/>
        <v>1.3752676197553173E-7</v>
      </c>
      <c r="Q140">
        <f t="shared" ca="1" si="31"/>
        <v>0.9995911338566299</v>
      </c>
      <c r="R140">
        <f t="shared" ca="1" si="32"/>
        <v>4.0856162572925036E-4</v>
      </c>
      <c r="S140">
        <f t="shared" ca="1" si="33"/>
        <v>1.669908789351763E-7</v>
      </c>
      <c r="T140">
        <f t="shared" ca="1" si="34"/>
        <v>9.4207338731884874E-3</v>
      </c>
    </row>
    <row r="141" spans="1:20">
      <c r="A141">
        <v>124</v>
      </c>
      <c r="B141">
        <f t="shared" ca="1" si="22"/>
        <v>9.9659794110506521</v>
      </c>
      <c r="C141">
        <f t="shared" ca="1" si="23"/>
        <v>1.0814852209261809E-10</v>
      </c>
      <c r="D141">
        <f t="shared" ca="1" si="24"/>
        <v>2.0799257653432589E-25</v>
      </c>
      <c r="E141">
        <f t="shared" ca="1" si="25"/>
        <v>6.0815451035457755E-6</v>
      </c>
      <c r="F141">
        <f t="shared" ca="1" si="26"/>
        <v>0.99998467196775986</v>
      </c>
      <c r="G141">
        <f t="shared" ca="1" si="27"/>
        <v>9.246401639325003E-6</v>
      </c>
      <c r="H141">
        <f t="shared" ca="1" si="28"/>
        <v>8.5497253780374455E-11</v>
      </c>
      <c r="I141">
        <f t="shared" ca="1" si="29"/>
        <v>2.1326271707703106E-4</v>
      </c>
      <c r="J141">
        <f ca="1">SUM($I$17:I141)*(14-$B$14)/200*$B$3/1000</f>
        <v>2.536939059904485E-4</v>
      </c>
      <c r="K141">
        <f t="shared" ca="1" si="18"/>
        <v>9.9659794110506521</v>
      </c>
      <c r="M141">
        <f t="shared" si="19"/>
        <v>18.599999999999998</v>
      </c>
      <c r="N141">
        <f t="shared" si="20"/>
        <v>3.7199999999999999E-4</v>
      </c>
      <c r="O141">
        <f t="shared" ca="1" si="21"/>
        <v>11.61143517759578</v>
      </c>
      <c r="P141">
        <f t="shared" ca="1" si="30"/>
        <v>1.3752676197553173E-7</v>
      </c>
      <c r="Q141">
        <f t="shared" ca="1" si="31"/>
        <v>0.9995911338566299</v>
      </c>
      <c r="R141">
        <f t="shared" ca="1" si="32"/>
        <v>4.0856162572925036E-4</v>
      </c>
      <c r="S141">
        <f t="shared" ca="1" si="33"/>
        <v>1.669908789351763E-7</v>
      </c>
      <c r="T141">
        <f t="shared" ca="1" si="34"/>
        <v>9.4207338731884874E-3</v>
      </c>
    </row>
    <row r="142" spans="1:20">
      <c r="A142">
        <v>125</v>
      </c>
      <c r="B142">
        <f t="shared" ca="1" si="22"/>
        <v>10.019058629326302</v>
      </c>
      <c r="C142">
        <f t="shared" ca="1" si="23"/>
        <v>9.5706485976211331E-11</v>
      </c>
      <c r="D142">
        <f t="shared" ca="1" si="24"/>
        <v>1.6288819712318297E-25</v>
      </c>
      <c r="E142">
        <f t="shared" ca="1" si="25"/>
        <v>5.3818860163319363E-6</v>
      </c>
      <c r="F142">
        <f t="shared" ca="1" si="26"/>
        <v>0.99998416955756864</v>
      </c>
      <c r="G142">
        <f t="shared" ca="1" si="27"/>
        <v>1.0448447243232016E-5</v>
      </c>
      <c r="H142">
        <f t="shared" ca="1" si="28"/>
        <v>1.0917177803214995E-10</v>
      </c>
      <c r="I142">
        <f t="shared" ca="1" si="29"/>
        <v>2.4095292396483621E-4</v>
      </c>
      <c r="J142">
        <f ca="1">SUM($I$17:I142)*(14-$B$14)/200*$B$3/1000</f>
        <v>2.5401364581158063E-4</v>
      </c>
      <c r="K142">
        <f t="shared" ca="1" si="18"/>
        <v>10.019058629326302</v>
      </c>
      <c r="M142">
        <f t="shared" si="19"/>
        <v>18.75</v>
      </c>
      <c r="N142">
        <f t="shared" si="20"/>
        <v>3.7500000000000001E-4</v>
      </c>
      <c r="O142">
        <f t="shared" ca="1" si="21"/>
        <v>11.664514395871432</v>
      </c>
      <c r="P142">
        <f t="shared" ca="1" si="30"/>
        <v>1.2169841439723762E-7</v>
      </c>
      <c r="Q142">
        <f t="shared" ca="1" si="31"/>
        <v>0.99953801415488286</v>
      </c>
      <c r="R142">
        <f t="shared" ca="1" si="32"/>
        <v>4.6165092661996454E-4</v>
      </c>
      <c r="S142">
        <f t="shared" ca="1" si="33"/>
        <v>2.1322008270917826E-7</v>
      </c>
      <c r="T142">
        <f t="shared" ca="1" si="34"/>
        <v>1.0645446361558774E-2</v>
      </c>
    </row>
    <row r="143" spans="1:20">
      <c r="A143">
        <v>126</v>
      </c>
      <c r="B143">
        <f t="shared" ca="1" si="22"/>
        <v>10.072137847601951</v>
      </c>
      <c r="C143">
        <f t="shared" ca="1" si="23"/>
        <v>8.4695854189023488E-11</v>
      </c>
      <c r="D143">
        <f t="shared" ca="1" si="24"/>
        <v>1.2756499047318269E-25</v>
      </c>
      <c r="E143">
        <f t="shared" ca="1" si="25"/>
        <v>4.7627189705458688E-6</v>
      </c>
      <c r="F143">
        <f t="shared" ca="1" si="26"/>
        <v>0.99998343038390658</v>
      </c>
      <c r="G143">
        <f t="shared" ca="1" si="27"/>
        <v>1.1806757721011374E-5</v>
      </c>
      <c r="H143">
        <f t="shared" ca="1" si="28"/>
        <v>1.3940183771759541E-10</v>
      </c>
      <c r="I143">
        <f t="shared" ca="1" si="29"/>
        <v>2.7224686812843602E-4</v>
      </c>
      <c r="J143">
        <f ca="1">SUM($I$17:I143)*(14-$B$14)/200*$B$3/1000</f>
        <v>2.5437491208503692E-4</v>
      </c>
      <c r="K143">
        <f t="shared" ca="1" si="18"/>
        <v>10.072137847601951</v>
      </c>
      <c r="M143">
        <f t="shared" si="19"/>
        <v>18.899999999999999</v>
      </c>
      <c r="N143">
        <f t="shared" si="20"/>
        <v>3.7800000000000003E-4</v>
      </c>
      <c r="O143">
        <f t="shared" ca="1" si="21"/>
        <v>11.664514395871432</v>
      </c>
      <c r="P143">
        <f t="shared" ca="1" si="30"/>
        <v>1.2169841439723762E-7</v>
      </c>
      <c r="Q143">
        <f t="shared" ca="1" si="31"/>
        <v>0.99953801415488286</v>
      </c>
      <c r="R143">
        <f t="shared" ca="1" si="32"/>
        <v>4.6165092661996454E-4</v>
      </c>
      <c r="S143">
        <f t="shared" ca="1" si="33"/>
        <v>2.1322008270917826E-7</v>
      </c>
      <c r="T143">
        <f t="shared" ca="1" si="34"/>
        <v>1.0645446361558774E-2</v>
      </c>
    </row>
    <row r="144" spans="1:20">
      <c r="A144">
        <v>127</v>
      </c>
      <c r="B144">
        <f t="shared" ca="1" si="22"/>
        <v>10.1252170658776</v>
      </c>
      <c r="C144">
        <f t="shared" ca="1" si="23"/>
        <v>7.4951949636844212E-11</v>
      </c>
      <c r="D144">
        <f t="shared" ca="1" si="24"/>
        <v>9.9901841352642278E-26</v>
      </c>
      <c r="E144">
        <f t="shared" ca="1" si="25"/>
        <v>4.2147838698278795E-6</v>
      </c>
      <c r="F144">
        <f t="shared" ca="1" si="26"/>
        <v>0.99998244339126929</v>
      </c>
      <c r="G144">
        <f t="shared" ca="1" si="27"/>
        <v>1.3341646858238721E-5</v>
      </c>
      <c r="H144">
        <f t="shared" ca="1" si="28"/>
        <v>1.7800266601311134E-10</v>
      </c>
      <c r="I144">
        <f t="shared" ca="1" si="29"/>
        <v>3.0761258767348011E-4</v>
      </c>
      <c r="J144">
        <f ca="1">SUM($I$17:I144)*(14-$B$14)/200*$B$3/1000</f>
        <v>2.5478310797717333E-4</v>
      </c>
      <c r="K144">
        <f t="shared" ca="1" si="18"/>
        <v>10.1252170658776</v>
      </c>
      <c r="M144">
        <f t="shared" si="19"/>
        <v>19.05</v>
      </c>
      <c r="N144">
        <f t="shared" si="20"/>
        <v>3.8100000000000005E-4</v>
      </c>
      <c r="O144">
        <f t="shared" ca="1" si="21"/>
        <v>11.664514395871432</v>
      </c>
      <c r="P144">
        <f t="shared" ca="1" si="30"/>
        <v>1.2169841439723762E-7</v>
      </c>
      <c r="Q144">
        <f t="shared" ca="1" si="31"/>
        <v>0.99953801415488286</v>
      </c>
      <c r="R144">
        <f t="shared" ca="1" si="32"/>
        <v>4.6165092661996454E-4</v>
      </c>
      <c r="S144">
        <f t="shared" ca="1" si="33"/>
        <v>2.1322008270917826E-7</v>
      </c>
      <c r="T144">
        <f t="shared" ca="1" si="34"/>
        <v>1.0645446361558774E-2</v>
      </c>
    </row>
    <row r="145" spans="1:20">
      <c r="A145">
        <v>128</v>
      </c>
      <c r="B145">
        <f t="shared" ca="1" si="22"/>
        <v>10.17829628415325</v>
      </c>
      <c r="C145">
        <f t="shared" ca="1" si="23"/>
        <v>6.6329040637883464E-11</v>
      </c>
      <c r="D145">
        <f t="shared" ca="1" si="24"/>
        <v>7.8237614327745888E-26</v>
      </c>
      <c r="E145">
        <f t="shared" ca="1" si="25"/>
        <v>3.7298859148578585E-6</v>
      </c>
      <c r="F145">
        <f t="shared" ca="1" si="26"/>
        <v>0.99998119381778616</v>
      </c>
      <c r="G145">
        <f t="shared" ca="1" si="27"/>
        <v>1.5076069006893681E-5</v>
      </c>
      <c r="H145">
        <f t="shared" ca="1" si="28"/>
        <v>2.2729213119785526E-10</v>
      </c>
      <c r="I145">
        <f t="shared" ca="1" si="29"/>
        <v>3.4757901892912984E-4</v>
      </c>
      <c r="J145">
        <f ca="1">SUM($I$17:I145)*(14-$B$14)/200*$B$3/1000</f>
        <v>2.5524433854251771E-4</v>
      </c>
      <c r="K145">
        <f t="shared" ref="K145:K208" ca="1" si="35">B145</f>
        <v>10.17829628415325</v>
      </c>
      <c r="M145">
        <f t="shared" ref="M145:M208" si="36">$E$3*1.2/200*A145</f>
        <v>19.2</v>
      </c>
      <c r="N145">
        <f t="shared" ref="N145:N208" si="37">M145/1000*$E$2</f>
        <v>3.8399999999999996E-4</v>
      </c>
      <c r="O145">
        <f t="shared" ref="O145:O208" ca="1" si="38">LOOKUP(N145,$J$17:$J$217,$B$17:$B$217)</f>
        <v>11.664514395871432</v>
      </c>
      <c r="P145">
        <f t="shared" ca="1" si="30"/>
        <v>1.2169841439723762E-7</v>
      </c>
      <c r="Q145">
        <f t="shared" ca="1" si="31"/>
        <v>0.99953801415488286</v>
      </c>
      <c r="R145">
        <f t="shared" ca="1" si="32"/>
        <v>4.6165092661996454E-4</v>
      </c>
      <c r="S145">
        <f t="shared" ca="1" si="33"/>
        <v>2.1322008270917826E-7</v>
      </c>
      <c r="T145">
        <f t="shared" ca="1" si="34"/>
        <v>1.0645446361558774E-2</v>
      </c>
    </row>
    <row r="146" spans="1:20">
      <c r="A146">
        <v>129</v>
      </c>
      <c r="B146">
        <f t="shared" ref="B146:B209" ca="1" si="39">$B$14+(14-$B$14)/200*A146</f>
        <v>10.2313755024289</v>
      </c>
      <c r="C146">
        <f t="shared" ref="C146:C209" ca="1" si="40">10^-B146</f>
        <v>5.8698161332141301E-11</v>
      </c>
      <c r="D146">
        <f t="shared" ref="D146:D209" ca="1" si="41">C146^3+C146^2*$B$8+C146*$B$8*$B$9+$B$8*$B$9*$B$10</f>
        <v>6.1271403355046433E-26</v>
      </c>
      <c r="E146">
        <f t="shared" ref="E146:E209" ca="1" si="42">C146^3/D146</f>
        <v>3.3007730537041095E-6</v>
      </c>
      <c r="F146">
        <f t="shared" ref="F146:F209" ca="1" si="43">C146*C146*$B$8/D146</f>
        <v>0.99997966297442586</v>
      </c>
      <c r="G146">
        <f t="shared" ref="G146:G209" ca="1" si="44">C146*$B$8*$B$9/D146</f>
        <v>1.7035962290472426E-5</v>
      </c>
      <c r="H146">
        <f t="shared" ref="H146:H209" ca="1" si="45">$B$8*$B$9*$B$10/D146</f>
        <v>2.902299135755733E-10</v>
      </c>
      <c r="I146">
        <f t="shared" ref="I146:I209" ca="1" si="46">LN(10)*(C146+0.00000000000001/C146+$B$4*(E146*F146+4*E146*G146+F146*G146+4*E146*H146+G146*H146+9*H146*E146))</f>
        <v>3.9274390731576091E-4</v>
      </c>
      <c r="J146">
        <f ca="1">SUM($I$17:I146)*(14-$B$14)/200*$B$3/1000</f>
        <v>2.5576550203208889E-4</v>
      </c>
      <c r="K146">
        <f t="shared" ca="1" si="35"/>
        <v>10.2313755024289</v>
      </c>
      <c r="M146">
        <f t="shared" si="36"/>
        <v>19.349999999999998</v>
      </c>
      <c r="N146">
        <f t="shared" si="37"/>
        <v>3.8699999999999997E-4</v>
      </c>
      <c r="O146">
        <f t="shared" ca="1" si="38"/>
        <v>11.664514395871432</v>
      </c>
      <c r="P146">
        <f t="shared" ref="P146:P209" ca="1" si="47">LOOKUP($N146,$J$17:$J$217,E$17:E$217)</f>
        <v>1.2169841439723762E-7</v>
      </c>
      <c r="Q146">
        <f t="shared" ca="1" si="31"/>
        <v>0.99953801415488286</v>
      </c>
      <c r="R146">
        <f t="shared" ca="1" si="32"/>
        <v>4.6165092661996454E-4</v>
      </c>
      <c r="S146">
        <f t="shared" ca="1" si="33"/>
        <v>2.1322008270917826E-7</v>
      </c>
      <c r="T146">
        <f t="shared" ca="1" si="34"/>
        <v>1.0645446361558774E-2</v>
      </c>
    </row>
    <row r="147" spans="1:20">
      <c r="A147">
        <v>130</v>
      </c>
      <c r="B147">
        <f t="shared" ca="1" si="39"/>
        <v>10.284454720704549</v>
      </c>
      <c r="C147">
        <f t="shared" ca="1" si="40"/>
        <v>5.1945182843579936E-11</v>
      </c>
      <c r="D147">
        <f t="shared" ca="1" si="41"/>
        <v>4.7984413166001235E-26</v>
      </c>
      <c r="E147">
        <f t="shared" ca="1" si="42"/>
        <v>2.9210275291921273E-6</v>
      </c>
      <c r="F147">
        <f t="shared" ca="1" si="43"/>
        <v>0.99997782796546963</v>
      </c>
      <c r="G147">
        <f t="shared" ca="1" si="44"/>
        <v>1.9250636406010075E-5</v>
      </c>
      <c r="H147">
        <f t="shared" ca="1" si="45"/>
        <v>3.7059521888639037E-10</v>
      </c>
      <c r="I147">
        <f t="shared" ca="1" si="46"/>
        <v>4.4378274733301523E-4</v>
      </c>
      <c r="J147">
        <f ca="1">SUM($I$17:I147)*(14-$B$14)/200*$B$3/1000</f>
        <v>2.5635439306490526E-4</v>
      </c>
      <c r="K147">
        <f t="shared" ca="1" si="35"/>
        <v>10.284454720704549</v>
      </c>
      <c r="M147">
        <f t="shared" si="36"/>
        <v>19.5</v>
      </c>
      <c r="N147">
        <f t="shared" si="37"/>
        <v>3.8999999999999999E-4</v>
      </c>
      <c r="O147">
        <f t="shared" ca="1" si="38"/>
        <v>11.717593614147081</v>
      </c>
      <c r="P147">
        <f t="shared" ca="1" si="47"/>
        <v>1.0769105173241631E-7</v>
      </c>
      <c r="Q147">
        <f t="shared" ca="1" si="31"/>
        <v>0.99947798491557438</v>
      </c>
      <c r="R147">
        <f t="shared" ca="1" si="32"/>
        <v>5.2163514803006954E-4</v>
      </c>
      <c r="S147">
        <f t="shared" ca="1" si="33"/>
        <v>2.7224534383649989E-7</v>
      </c>
      <c r="T147">
        <f t="shared" ca="1" si="34"/>
        <v>1.2029373719331006E-2</v>
      </c>
    </row>
    <row r="148" spans="1:20">
      <c r="A148">
        <v>131</v>
      </c>
      <c r="B148">
        <f t="shared" ca="1" si="39"/>
        <v>10.337533938980197</v>
      </c>
      <c r="C148">
        <f t="shared" ca="1" si="40"/>
        <v>4.5969106347040632E-11</v>
      </c>
      <c r="D148">
        <f t="shared" ca="1" si="41"/>
        <v>3.7578781362391543E-26</v>
      </c>
      <c r="E148">
        <f t="shared" ca="1" si="42"/>
        <v>2.5849699018819343E-6</v>
      </c>
      <c r="F148">
        <f t="shared" ca="1" si="43"/>
        <v>0.99997566134606941</v>
      </c>
      <c r="G148">
        <f t="shared" ca="1" si="44"/>
        <v>2.1753210815037854E-5</v>
      </c>
      <c r="H148">
        <f t="shared" ca="1" si="45"/>
        <v>4.7321369814791428E-10</v>
      </c>
      <c r="I148">
        <f t="shared" ca="1" si="46"/>
        <v>5.014588853759906E-4</v>
      </c>
      <c r="J148">
        <f ca="1">SUM($I$17:I148)*(14-$B$14)/200*$B$3/1000</f>
        <v>2.5701981920573362E-4</v>
      </c>
      <c r="K148">
        <f t="shared" ca="1" si="35"/>
        <v>10.337533938980197</v>
      </c>
      <c r="M148">
        <f t="shared" si="36"/>
        <v>19.649999999999999</v>
      </c>
      <c r="N148">
        <f t="shared" si="37"/>
        <v>3.9299999999999996E-4</v>
      </c>
      <c r="O148">
        <f t="shared" ca="1" si="38"/>
        <v>11.717593614147081</v>
      </c>
      <c r="P148">
        <f t="shared" ca="1" si="47"/>
        <v>1.0769105173241631E-7</v>
      </c>
      <c r="Q148">
        <f t="shared" ca="1" si="31"/>
        <v>0.99947798491557438</v>
      </c>
      <c r="R148">
        <f t="shared" ca="1" si="32"/>
        <v>5.2163514803006954E-4</v>
      </c>
      <c r="S148">
        <f t="shared" ca="1" si="33"/>
        <v>2.7224534383649989E-7</v>
      </c>
      <c r="T148">
        <f t="shared" ca="1" si="34"/>
        <v>1.2029373719331006E-2</v>
      </c>
    </row>
    <row r="149" spans="1:20">
      <c r="A149">
        <v>132</v>
      </c>
      <c r="B149">
        <f t="shared" ca="1" si="39"/>
        <v>10.390613157255848</v>
      </c>
      <c r="C149">
        <f t="shared" ca="1" si="40"/>
        <v>4.0680552510687627E-11</v>
      </c>
      <c r="D149">
        <f t="shared" ca="1" si="41"/>
        <v>2.9429667460275566E-26</v>
      </c>
      <c r="E149">
        <f t="shared" ca="1" si="42"/>
        <v>2.287574113693786E-6</v>
      </c>
      <c r="F149">
        <f t="shared" ca="1" si="43"/>
        <v>0.99997313071177207</v>
      </c>
      <c r="G149">
        <f t="shared" ca="1" si="44"/>
        <v>2.4581109866908974E-5</v>
      </c>
      <c r="H149">
        <f t="shared" ca="1" si="45"/>
        <v>6.0424719798117317E-10</v>
      </c>
      <c r="I149">
        <f t="shared" ca="1" si="46"/>
        <v>5.6663493647876389E-4</v>
      </c>
      <c r="J149">
        <f ca="1">SUM($I$17:I149)*(14-$B$14)/200*$B$3/1000</f>
        <v>2.5777173269263276E-4</v>
      </c>
      <c r="K149">
        <f t="shared" ca="1" si="35"/>
        <v>10.390613157255848</v>
      </c>
      <c r="M149">
        <f t="shared" si="36"/>
        <v>19.8</v>
      </c>
      <c r="N149">
        <f t="shared" si="37"/>
        <v>3.9600000000000003E-4</v>
      </c>
      <c r="O149">
        <f t="shared" ca="1" si="38"/>
        <v>11.717593614147081</v>
      </c>
      <c r="P149">
        <f t="shared" ca="1" si="47"/>
        <v>1.0769105173241631E-7</v>
      </c>
      <c r="Q149">
        <f t="shared" ca="1" si="31"/>
        <v>0.99947798491557438</v>
      </c>
      <c r="R149">
        <f t="shared" ca="1" si="32"/>
        <v>5.2163514803006954E-4</v>
      </c>
      <c r="S149">
        <f t="shared" ca="1" si="33"/>
        <v>2.7224534383649989E-7</v>
      </c>
      <c r="T149">
        <f t="shared" ca="1" si="34"/>
        <v>1.2029373719331006E-2</v>
      </c>
    </row>
    <row r="150" spans="1:20">
      <c r="A150">
        <v>133</v>
      </c>
      <c r="B150">
        <f t="shared" ca="1" si="39"/>
        <v>10.443692375531496</v>
      </c>
      <c r="C150">
        <f t="shared" ca="1" si="40"/>
        <v>3.6000424721794873E-11</v>
      </c>
      <c r="D150">
        <f t="shared" ca="1" si="41"/>
        <v>2.3047731818183153E-26</v>
      </c>
      <c r="E150">
        <f t="shared" ca="1" si="42"/>
        <v>2.0243923222419083E-6</v>
      </c>
      <c r="F150">
        <f t="shared" ca="1" si="43"/>
        <v>0.99997019821386746</v>
      </c>
      <c r="G150">
        <f t="shared" ca="1" si="44"/>
        <v>2.7776622246583652E-5</v>
      </c>
      <c r="H150">
        <f t="shared" ca="1" si="45"/>
        <v>7.7156373740689557E-10</v>
      </c>
      <c r="I150">
        <f t="shared" ca="1" si="46"/>
        <v>6.4028568573563211E-4</v>
      </c>
      <c r="J150">
        <f ca="1">SUM($I$17:I150)*(14-$B$14)/200*$B$3/1000</f>
        <v>2.5862137928443112E-4</v>
      </c>
      <c r="K150">
        <f t="shared" ca="1" si="35"/>
        <v>10.443692375531496</v>
      </c>
      <c r="M150">
        <f t="shared" si="36"/>
        <v>19.95</v>
      </c>
      <c r="N150">
        <f t="shared" si="37"/>
        <v>3.9899999999999999E-4</v>
      </c>
      <c r="O150">
        <f t="shared" ca="1" si="38"/>
        <v>11.717593614147081</v>
      </c>
      <c r="P150">
        <f t="shared" ca="1" si="47"/>
        <v>1.0769105173241631E-7</v>
      </c>
      <c r="Q150">
        <f t="shared" ca="1" si="31"/>
        <v>0.99947798491557438</v>
      </c>
      <c r="R150">
        <f t="shared" ca="1" si="32"/>
        <v>5.2163514803006954E-4</v>
      </c>
      <c r="S150">
        <f t="shared" ca="1" si="33"/>
        <v>2.7224534383649989E-7</v>
      </c>
      <c r="T150">
        <f t="shared" ca="1" si="34"/>
        <v>1.2029373719331006E-2</v>
      </c>
    </row>
    <row r="151" spans="1:20">
      <c r="A151">
        <v>134</v>
      </c>
      <c r="B151">
        <f t="shared" ca="1" si="39"/>
        <v>10.496771593807146</v>
      </c>
      <c r="C151">
        <f t="shared" ca="1" si="40"/>
        <v>3.1858726102825576E-11</v>
      </c>
      <c r="D151">
        <f t="shared" ca="1" si="41"/>
        <v>1.8049751308242974E-26</v>
      </c>
      <c r="E151">
        <f t="shared" ca="1" si="42"/>
        <v>1.7914883819850955E-6</v>
      </c>
      <c r="F151">
        <f t="shared" ca="1" si="43"/>
        <v>0.99996681999331072</v>
      </c>
      <c r="G151">
        <f t="shared" ca="1" si="44"/>
        <v>3.1387533097395969E-5</v>
      </c>
      <c r="H151">
        <f t="shared" ca="1" si="45"/>
        <v>9.8520992321197024E-10</v>
      </c>
      <c r="I151">
        <f t="shared" ca="1" si="46"/>
        <v>7.2351266735545003E-4</v>
      </c>
      <c r="J151">
        <f ca="1">SUM($I$17:I151)*(14-$B$14)/200*$B$3/1000</f>
        <v>2.5958146645432508E-4</v>
      </c>
      <c r="K151">
        <f t="shared" ca="1" si="35"/>
        <v>10.496771593807146</v>
      </c>
      <c r="M151">
        <f t="shared" si="36"/>
        <v>20.099999999999998</v>
      </c>
      <c r="N151">
        <f t="shared" si="37"/>
        <v>4.0199999999999996E-4</v>
      </c>
      <c r="O151">
        <f t="shared" ca="1" si="38"/>
        <v>11.717593614147081</v>
      </c>
      <c r="P151">
        <f t="shared" ca="1" si="47"/>
        <v>1.0769105173241631E-7</v>
      </c>
      <c r="Q151">
        <f t="shared" ca="1" si="31"/>
        <v>0.99947798491557438</v>
      </c>
      <c r="R151">
        <f t="shared" ca="1" si="32"/>
        <v>5.2163514803006954E-4</v>
      </c>
      <c r="S151">
        <f t="shared" ca="1" si="33"/>
        <v>2.7224534383649989E-7</v>
      </c>
      <c r="T151">
        <f t="shared" ca="1" si="34"/>
        <v>1.2029373719331006E-2</v>
      </c>
    </row>
    <row r="152" spans="1:20">
      <c r="A152">
        <v>135</v>
      </c>
      <c r="B152">
        <f t="shared" ca="1" si="39"/>
        <v>10.549850812082795</v>
      </c>
      <c r="C152">
        <f t="shared" ca="1" si="40"/>
        <v>2.8193512624877247E-11</v>
      </c>
      <c r="D152">
        <f t="shared" ca="1" si="41"/>
        <v>1.4135607206106319E-26</v>
      </c>
      <c r="E152">
        <f t="shared" ca="1" si="42"/>
        <v>1.5853789775614966E-6</v>
      </c>
      <c r="F152">
        <f t="shared" ca="1" si="43"/>
        <v>0.99996294552475673</v>
      </c>
      <c r="G152">
        <f t="shared" ca="1" si="44"/>
        <v>3.5467838251641437E-5</v>
      </c>
      <c r="H152">
        <f t="shared" ca="1" si="45"/>
        <v>1.2580141652993429E-9</v>
      </c>
      <c r="I152">
        <f t="shared" ca="1" si="46"/>
        <v>8.1756063939512165E-4</v>
      </c>
      <c r="J152">
        <f ca="1">SUM($I$17:I152)*(14-$B$14)/200*$B$3/1000</f>
        <v>2.6066635344512592E-4</v>
      </c>
      <c r="K152">
        <f t="shared" ca="1" si="35"/>
        <v>10.549850812082795</v>
      </c>
      <c r="M152">
        <f t="shared" si="36"/>
        <v>20.25</v>
      </c>
      <c r="N152">
        <f t="shared" si="37"/>
        <v>4.0500000000000003E-4</v>
      </c>
      <c r="O152">
        <f t="shared" ca="1" si="38"/>
        <v>11.717593614147081</v>
      </c>
      <c r="P152">
        <f t="shared" ca="1" si="47"/>
        <v>1.0769105173241631E-7</v>
      </c>
      <c r="Q152">
        <f t="shared" ca="1" si="31"/>
        <v>0.99947798491557438</v>
      </c>
      <c r="R152">
        <f t="shared" ca="1" si="32"/>
        <v>5.2163514803006954E-4</v>
      </c>
      <c r="S152">
        <f t="shared" ca="1" si="33"/>
        <v>2.7224534383649989E-7</v>
      </c>
      <c r="T152">
        <f t="shared" ca="1" si="34"/>
        <v>1.2029373719331006E-2</v>
      </c>
    </row>
    <row r="153" spans="1:20">
      <c r="A153">
        <v>136</v>
      </c>
      <c r="B153">
        <f t="shared" ca="1" si="39"/>
        <v>10.602930030358444</v>
      </c>
      <c r="C153">
        <f t="shared" ca="1" si="40"/>
        <v>2.4949966661052868E-11</v>
      </c>
      <c r="D153">
        <f t="shared" ca="1" si="41"/>
        <v>1.1070263430079502E-26</v>
      </c>
      <c r="E153">
        <f t="shared" ca="1" si="42"/>
        <v>1.4029815290707897E-6</v>
      </c>
      <c r="F153">
        <f t="shared" ca="1" si="43"/>
        <v>0.9999585168608901</v>
      </c>
      <c r="G153">
        <f t="shared" ca="1" si="44"/>
        <v>4.0078551223951519E-5</v>
      </c>
      <c r="H153">
        <f t="shared" ca="1" si="45"/>
        <v>1.6063569049378539E-9</v>
      </c>
      <c r="I153">
        <f t="shared" ca="1" si="46"/>
        <v>9.2383620057033859E-4</v>
      </c>
      <c r="J153">
        <f ca="1">SUM($I$17:I153)*(14-$B$14)/200*$B$3/1000</f>
        <v>2.6189226602865142E-4</v>
      </c>
      <c r="K153">
        <f t="shared" ca="1" si="35"/>
        <v>10.602930030358444</v>
      </c>
      <c r="M153">
        <f t="shared" si="36"/>
        <v>20.399999999999999</v>
      </c>
      <c r="N153">
        <f t="shared" si="37"/>
        <v>4.0799999999999994E-4</v>
      </c>
      <c r="O153">
        <f t="shared" ca="1" si="38"/>
        <v>11.717593614147081</v>
      </c>
      <c r="P153">
        <f t="shared" ca="1" si="47"/>
        <v>1.0769105173241631E-7</v>
      </c>
      <c r="Q153">
        <f t="shared" ca="1" si="31"/>
        <v>0.99947798491557438</v>
      </c>
      <c r="R153">
        <f t="shared" ca="1" si="32"/>
        <v>5.2163514803006954E-4</v>
      </c>
      <c r="S153">
        <f t="shared" ca="1" si="33"/>
        <v>2.7224534383649989E-7</v>
      </c>
      <c r="T153">
        <f t="shared" ca="1" si="34"/>
        <v>1.2029373719331006E-2</v>
      </c>
    </row>
    <row r="154" spans="1:20">
      <c r="A154">
        <v>137</v>
      </c>
      <c r="B154">
        <f t="shared" ca="1" si="39"/>
        <v>10.656009248634094</v>
      </c>
      <c r="C154">
        <f t="shared" ca="1" si="40"/>
        <v>2.2079577123652494E-11</v>
      </c>
      <c r="D154">
        <f t="shared" ca="1" si="41"/>
        <v>8.6696529314045751E-27</v>
      </c>
      <c r="E154">
        <f t="shared" ca="1" si="42"/>
        <v>1.2415680903100862E-6</v>
      </c>
      <c r="F154">
        <f t="shared" ca="1" si="43"/>
        <v>0.99995346776575322</v>
      </c>
      <c r="G154">
        <f t="shared" ca="1" si="44"/>
        <v>4.5288615002257654E-5</v>
      </c>
      <c r="H154">
        <f t="shared" ca="1" si="45"/>
        <v>2.0511540936054769E-9</v>
      </c>
      <c r="I154">
        <f t="shared" ca="1" si="46"/>
        <v>1.0439288275784185E-3</v>
      </c>
      <c r="J154">
        <f ca="1">SUM($I$17:I154)*(14-$B$14)/200*$B$3/1000</f>
        <v>2.6327753918123332E-4</v>
      </c>
      <c r="K154">
        <f t="shared" ca="1" si="35"/>
        <v>10.656009248634094</v>
      </c>
      <c r="M154">
        <f t="shared" si="36"/>
        <v>20.55</v>
      </c>
      <c r="N154">
        <f t="shared" si="37"/>
        <v>4.1100000000000007E-4</v>
      </c>
      <c r="O154">
        <f t="shared" ca="1" si="38"/>
        <v>11.770672832422729</v>
      </c>
      <c r="P154">
        <f t="shared" ca="1" si="47"/>
        <v>9.5295177357436337E-8</v>
      </c>
      <c r="Q154">
        <f t="shared" ca="1" si="31"/>
        <v>0.99941014833530573</v>
      </c>
      <c r="R154">
        <f t="shared" ca="1" si="32"/>
        <v>5.8940876179138272E-4</v>
      </c>
      <c r="S154">
        <f t="shared" ca="1" si="33"/>
        <v>3.4760772547198114E-7</v>
      </c>
      <c r="T154">
        <f t="shared" ca="1" si="34"/>
        <v>1.3593214103739315E-2</v>
      </c>
    </row>
    <row r="155" spans="1:20">
      <c r="A155">
        <v>138</v>
      </c>
      <c r="B155">
        <f t="shared" ca="1" si="39"/>
        <v>10.709088466909744</v>
      </c>
      <c r="C155">
        <f t="shared" ca="1" si="40"/>
        <v>1.9539413923158565E-11</v>
      </c>
      <c r="D155">
        <f t="shared" ca="1" si="41"/>
        <v>6.7896247220982777E-27</v>
      </c>
      <c r="E155">
        <f t="shared" ca="1" si="42"/>
        <v>1.0987245505698389E-6</v>
      </c>
      <c r="F155">
        <f t="shared" ca="1" si="43"/>
        <v>0.99994772272410737</v>
      </c>
      <c r="G155">
        <f t="shared" ca="1" si="44"/>
        <v>5.1175932228906127E-5</v>
      </c>
      <c r="H155">
        <f t="shared" ca="1" si="45"/>
        <v>2.6191129595883751E-9</v>
      </c>
      <c r="I155">
        <f t="shared" ca="1" si="46"/>
        <v>1.1796346475694446E-3</v>
      </c>
      <c r="J155">
        <f ca="1">SUM($I$17:I155)*(14-$B$14)/200*$B$3/1000</f>
        <v>2.648428913048298E-4</v>
      </c>
      <c r="K155">
        <f t="shared" ca="1" si="35"/>
        <v>10.709088466909744</v>
      </c>
      <c r="M155">
        <f t="shared" si="36"/>
        <v>20.7</v>
      </c>
      <c r="N155">
        <f t="shared" si="37"/>
        <v>4.1399999999999998E-4</v>
      </c>
      <c r="O155">
        <f t="shared" ca="1" si="38"/>
        <v>11.770672832422729</v>
      </c>
      <c r="P155">
        <f t="shared" ca="1" si="47"/>
        <v>9.5295177357436337E-8</v>
      </c>
      <c r="Q155">
        <f t="shared" ca="1" si="31"/>
        <v>0.99941014833530573</v>
      </c>
      <c r="R155">
        <f t="shared" ca="1" si="32"/>
        <v>5.8940876179138272E-4</v>
      </c>
      <c r="S155">
        <f t="shared" ca="1" si="33"/>
        <v>3.4760772547198114E-7</v>
      </c>
      <c r="T155">
        <f t="shared" ca="1" si="34"/>
        <v>1.3593214103739315E-2</v>
      </c>
    </row>
    <row r="156" spans="1:20">
      <c r="A156">
        <v>139</v>
      </c>
      <c r="B156">
        <f t="shared" ca="1" si="39"/>
        <v>10.762167685185393</v>
      </c>
      <c r="C156">
        <f t="shared" ca="1" si="40"/>
        <v>1.7291485897686755E-11</v>
      </c>
      <c r="D156">
        <f t="shared" ca="1" si="41"/>
        <v>5.3172878174893827E-27</v>
      </c>
      <c r="E156">
        <f t="shared" ca="1" si="42"/>
        <v>9.7231452989274548E-7</v>
      </c>
      <c r="F156">
        <f t="shared" ca="1" si="43"/>
        <v>0.99994119581201169</v>
      </c>
      <c r="G156">
        <f t="shared" ca="1" si="44"/>
        <v>5.7828529122866374E-5</v>
      </c>
      <c r="H156">
        <f t="shared" ca="1" si="45"/>
        <v>3.3443354414441995E-9</v>
      </c>
      <c r="I156">
        <f t="shared" ca="1" si="46"/>
        <v>1.3329833013086849E-3</v>
      </c>
      <c r="J156">
        <f ca="1">SUM($I$17:I156)*(14-$B$14)/200*$B$3/1000</f>
        <v>2.6661173409502873E-4</v>
      </c>
      <c r="K156">
        <f t="shared" ca="1" si="35"/>
        <v>10.762167685185393</v>
      </c>
      <c r="M156">
        <f t="shared" si="36"/>
        <v>20.849999999999998</v>
      </c>
      <c r="N156">
        <f t="shared" si="37"/>
        <v>4.1699999999999994E-4</v>
      </c>
      <c r="O156">
        <f t="shared" ca="1" si="38"/>
        <v>11.770672832422729</v>
      </c>
      <c r="P156">
        <f t="shared" ca="1" si="47"/>
        <v>9.5295177357436337E-8</v>
      </c>
      <c r="Q156">
        <f t="shared" ca="1" si="31"/>
        <v>0.99941014833530573</v>
      </c>
      <c r="R156">
        <f t="shared" ca="1" si="32"/>
        <v>5.8940876179138272E-4</v>
      </c>
      <c r="S156">
        <f t="shared" ca="1" si="33"/>
        <v>3.4760772547198114E-7</v>
      </c>
      <c r="T156">
        <f t="shared" ca="1" si="34"/>
        <v>1.3593214103739315E-2</v>
      </c>
    </row>
    <row r="157" spans="1:20">
      <c r="A157">
        <v>140</v>
      </c>
      <c r="B157">
        <f t="shared" ca="1" si="39"/>
        <v>10.815246903461041</v>
      </c>
      <c r="C157">
        <f t="shared" ca="1" si="40"/>
        <v>1.5302172609973913E-11</v>
      </c>
      <c r="D157">
        <f t="shared" ca="1" si="41"/>
        <v>4.1642323044899365E-27</v>
      </c>
      <c r="E157">
        <f t="shared" ca="1" si="42"/>
        <v>8.6044742787572782E-7</v>
      </c>
      <c r="F157">
        <f t="shared" ca="1" si="43"/>
        <v>0.99993378941172795</v>
      </c>
      <c r="G157">
        <f t="shared" ca="1" si="44"/>
        <v>6.5345870478547213E-5</v>
      </c>
      <c r="H157">
        <f t="shared" ca="1" si="45"/>
        <v>4.2703655320130794E-9</v>
      </c>
      <c r="I157">
        <f t="shared" ca="1" si="46"/>
        <v>1.5062682987975091E-3</v>
      </c>
      <c r="J157">
        <f ca="1">SUM($I$17:I157)*(14-$B$14)/200*$B$3/1000</f>
        <v>2.6861052269036789E-4</v>
      </c>
      <c r="K157">
        <f t="shared" ca="1" si="35"/>
        <v>10.815246903461041</v>
      </c>
      <c r="M157">
        <f t="shared" si="36"/>
        <v>21</v>
      </c>
      <c r="N157">
        <f t="shared" si="37"/>
        <v>4.2000000000000002E-4</v>
      </c>
      <c r="O157">
        <f t="shared" ca="1" si="38"/>
        <v>11.770672832422729</v>
      </c>
      <c r="P157">
        <f t="shared" ca="1" si="47"/>
        <v>9.5295177357436337E-8</v>
      </c>
      <c r="Q157">
        <f t="shared" ca="1" si="31"/>
        <v>0.99941014833530573</v>
      </c>
      <c r="R157">
        <f t="shared" ca="1" si="32"/>
        <v>5.8940876179138272E-4</v>
      </c>
      <c r="S157">
        <f t="shared" ca="1" si="33"/>
        <v>3.4760772547198114E-7</v>
      </c>
      <c r="T157">
        <f t="shared" ca="1" si="34"/>
        <v>1.3593214103739315E-2</v>
      </c>
    </row>
    <row r="158" spans="1:20">
      <c r="A158">
        <v>141</v>
      </c>
      <c r="B158">
        <f t="shared" ca="1" si="39"/>
        <v>10.86832612173669</v>
      </c>
      <c r="C158">
        <f t="shared" ca="1" si="40"/>
        <v>1.3541721513751476E-11</v>
      </c>
      <c r="D158">
        <f t="shared" ca="1" si="41"/>
        <v>3.2612204671109417E-27</v>
      </c>
      <c r="E158">
        <f t="shared" ca="1" si="42"/>
        <v>7.6145014820118487E-7</v>
      </c>
      <c r="F158">
        <f t="shared" ca="1" si="43"/>
        <v>0.99992539275173209</v>
      </c>
      <c r="G158">
        <f t="shared" ca="1" si="44"/>
        <v>7.3840345316237557E-5</v>
      </c>
      <c r="H158">
        <f t="shared" ca="1" si="45"/>
        <v>5.4528034150793507E-9</v>
      </c>
      <c r="I158">
        <f t="shared" ca="1" si="46"/>
        <v>1.7020813213529486E-3</v>
      </c>
      <c r="J158">
        <f ca="1">SUM($I$17:I158)*(14-$B$14)/200*$B$3/1000</f>
        <v>2.7086915133984281E-4</v>
      </c>
      <c r="K158">
        <f t="shared" ca="1" si="35"/>
        <v>10.86832612173669</v>
      </c>
      <c r="M158">
        <f t="shared" si="36"/>
        <v>21.15</v>
      </c>
      <c r="N158">
        <f t="shared" si="37"/>
        <v>4.2299999999999998E-4</v>
      </c>
      <c r="O158">
        <f t="shared" ca="1" si="38"/>
        <v>11.770672832422729</v>
      </c>
      <c r="P158">
        <f t="shared" ca="1" si="47"/>
        <v>9.5295177357436337E-8</v>
      </c>
      <c r="Q158">
        <f t="shared" ca="1" si="31"/>
        <v>0.99941014833530573</v>
      </c>
      <c r="R158">
        <f t="shared" ca="1" si="32"/>
        <v>5.8940876179138272E-4</v>
      </c>
      <c r="S158">
        <f t="shared" ca="1" si="33"/>
        <v>3.4760772547198114E-7</v>
      </c>
      <c r="T158">
        <f t="shared" ca="1" si="34"/>
        <v>1.3593214103739315E-2</v>
      </c>
    </row>
    <row r="159" spans="1:20">
      <c r="A159">
        <v>142</v>
      </c>
      <c r="B159">
        <f t="shared" ca="1" si="39"/>
        <v>10.92140534001234</v>
      </c>
      <c r="C159">
        <f t="shared" ca="1" si="40"/>
        <v>1.1983802969028998E-11</v>
      </c>
      <c r="D159">
        <f t="shared" ca="1" si="41"/>
        <v>2.5540291767548198E-27</v>
      </c>
      <c r="E159">
        <f t="shared" ca="1" si="42"/>
        <v>6.7384207604680415E-7</v>
      </c>
      <c r="F159">
        <f t="shared" ca="1" si="43"/>
        <v>0.99991588024999467</v>
      </c>
      <c r="G159">
        <f t="shared" ca="1" si="44"/>
        <v>8.3438945285914889E-5</v>
      </c>
      <c r="H159">
        <f t="shared" ca="1" si="45"/>
        <v>6.9626432862385118E-9</v>
      </c>
      <c r="I159">
        <f t="shared" ca="1" si="46"/>
        <v>1.9233509831688823E-3</v>
      </c>
      <c r="J159">
        <f ca="1">SUM($I$17:I159)*(14-$B$14)/200*$B$3/1000</f>
        <v>2.7342140050625049E-4</v>
      </c>
      <c r="K159">
        <f t="shared" ca="1" si="35"/>
        <v>10.92140534001234</v>
      </c>
      <c r="M159">
        <f t="shared" si="36"/>
        <v>21.3</v>
      </c>
      <c r="N159">
        <f t="shared" si="37"/>
        <v>4.26E-4</v>
      </c>
      <c r="O159">
        <f t="shared" ca="1" si="38"/>
        <v>11.770672832422729</v>
      </c>
      <c r="P159">
        <f t="shared" ca="1" si="47"/>
        <v>9.5295177357436337E-8</v>
      </c>
      <c r="Q159">
        <f t="shared" ca="1" si="31"/>
        <v>0.99941014833530573</v>
      </c>
      <c r="R159">
        <f t="shared" ca="1" si="32"/>
        <v>5.8940876179138272E-4</v>
      </c>
      <c r="S159">
        <f t="shared" ca="1" si="33"/>
        <v>3.4760772547198114E-7</v>
      </c>
      <c r="T159">
        <f t="shared" ca="1" si="34"/>
        <v>1.3593214103739315E-2</v>
      </c>
    </row>
    <row r="160" spans="1:20">
      <c r="A160">
        <v>143</v>
      </c>
      <c r="B160">
        <f t="shared" ca="1" si="39"/>
        <v>10.97448455828799</v>
      </c>
      <c r="C160">
        <f t="shared" ca="1" si="40"/>
        <v>1.060511645101195E-11</v>
      </c>
      <c r="D160">
        <f t="shared" ca="1" si="41"/>
        <v>2.0001938874167663E-27</v>
      </c>
      <c r="E160">
        <f t="shared" ca="1" si="42"/>
        <v>5.9631293416465698E-7</v>
      </c>
      <c r="F160">
        <f t="shared" ca="1" si="43"/>
        <v>0.99990510963575419</v>
      </c>
      <c r="G160">
        <f t="shared" ca="1" si="44"/>
        <v>9.4285160776366812E-5</v>
      </c>
      <c r="H160">
        <f t="shared" ca="1" si="45"/>
        <v>8.8905351687458399E-9</v>
      </c>
      <c r="I160">
        <f t="shared" ca="1" si="46"/>
        <v>2.1733866320772133E-3</v>
      </c>
      <c r="J160">
        <f ca="1">SUM($I$17:I160)*(14-$B$14)/200*$B$3/1000</f>
        <v>2.763054420922856E-4</v>
      </c>
      <c r="K160">
        <f t="shared" ca="1" si="35"/>
        <v>10.97448455828799</v>
      </c>
      <c r="M160">
        <f t="shared" si="36"/>
        <v>21.45</v>
      </c>
      <c r="N160">
        <f t="shared" si="37"/>
        <v>4.2900000000000002E-4</v>
      </c>
      <c r="O160">
        <f t="shared" ca="1" si="38"/>
        <v>11.823752050698378</v>
      </c>
      <c r="P160">
        <f t="shared" ca="1" si="47"/>
        <v>8.4325396341320955E-8</v>
      </c>
      <c r="Q160">
        <f t="shared" ca="1" si="31"/>
        <v>0.99933348984494319</v>
      </c>
      <c r="R160">
        <f t="shared" ca="1" si="32"/>
        <v>6.6598200181788587E-4</v>
      </c>
      <c r="S160">
        <f t="shared" ca="1" si="33"/>
        <v>4.4382784250948807E-7</v>
      </c>
      <c r="T160">
        <f t="shared" ca="1" si="34"/>
        <v>1.5360356451458489E-2</v>
      </c>
    </row>
    <row r="161" spans="1:20">
      <c r="A161">
        <v>144</v>
      </c>
      <c r="B161">
        <f t="shared" ca="1" si="39"/>
        <v>11.027563776563639</v>
      </c>
      <c r="C161">
        <f t="shared" ca="1" si="40"/>
        <v>9.385042063040328E-12</v>
      </c>
      <c r="D161">
        <f t="shared" ca="1" si="41"/>
        <v>1.5664587165425915E-27</v>
      </c>
      <c r="E161">
        <f t="shared" ca="1" si="42"/>
        <v>5.2770318646704641E-7</v>
      </c>
      <c r="F161">
        <f t="shared" ca="1" si="43"/>
        <v>0.99989291982169115</v>
      </c>
      <c r="G161">
        <f t="shared" ca="1" si="44"/>
        <v>1.0654112289591287E-4</v>
      </c>
      <c r="H161">
        <f t="shared" ca="1" si="45"/>
        <v>1.1352226466356229E-8</v>
      </c>
      <c r="I161">
        <f t="shared" ca="1" si="46"/>
        <v>2.4559278445926151E-3</v>
      </c>
      <c r="J161">
        <f ca="1">SUM($I$17:I161)*(14-$B$14)/200*$B$3/1000</f>
        <v>2.7956441034559501E-4</v>
      </c>
      <c r="K161">
        <f t="shared" ca="1" si="35"/>
        <v>11.027563776563639</v>
      </c>
      <c r="M161">
        <f t="shared" si="36"/>
        <v>21.599999999999998</v>
      </c>
      <c r="N161">
        <f t="shared" si="37"/>
        <v>4.3199999999999998E-4</v>
      </c>
      <c r="O161">
        <f t="shared" ca="1" si="38"/>
        <v>11.823752050698378</v>
      </c>
      <c r="P161">
        <f t="shared" ca="1" si="47"/>
        <v>8.4325396341320955E-8</v>
      </c>
      <c r="Q161">
        <f t="shared" ref="Q161:Q217" ca="1" si="48">LOOKUP($N161,$J$17:$J$217,F$17:F$217)</f>
        <v>0.99933348984494319</v>
      </c>
      <c r="R161">
        <f t="shared" ref="R161:R217" ca="1" si="49">LOOKUP($N161,$J$17:$J$217,G$17:G$217)</f>
        <v>6.6598200181788587E-4</v>
      </c>
      <c r="S161">
        <f t="shared" ref="S161:S217" ca="1" si="50">LOOKUP($N161,$J$17:$J$217,H$17:H$217)</f>
        <v>4.4382784250948807E-7</v>
      </c>
      <c r="T161">
        <f t="shared" ref="T161:T217" ca="1" si="51">LOOKUP($N161,$J$17:$J$217,I$17:I$217)</f>
        <v>1.5360356451458489E-2</v>
      </c>
    </row>
    <row r="162" spans="1:20">
      <c r="A162">
        <v>145</v>
      </c>
      <c r="B162">
        <f t="shared" ca="1" si="39"/>
        <v>11.080642994839287</v>
      </c>
      <c r="C162">
        <f t="shared" ca="1" si="40"/>
        <v>8.3053321415090784E-12</v>
      </c>
      <c r="D162">
        <f t="shared" ca="1" si="41"/>
        <v>1.2267794920732352E-27</v>
      </c>
      <c r="E162">
        <f t="shared" ca="1" si="42"/>
        <v>4.6698669605184181E-7</v>
      </c>
      <c r="F162">
        <f t="shared" ca="1" si="43"/>
        <v>0.99987912849467908</v>
      </c>
      <c r="G162">
        <f t="shared" ca="1" si="44"/>
        <v>1.2039002311507812E-4</v>
      </c>
      <c r="H162">
        <f t="shared" ca="1" si="45"/>
        <v>1.4495509759734097E-8</v>
      </c>
      <c r="I162">
        <f t="shared" ca="1" si="46"/>
        <v>2.7752003554868893E-3</v>
      </c>
      <c r="J162">
        <f ca="1">SUM($I$17:I162)*(14-$B$14)/200*$B$3/1000</f>
        <v>2.832470469812837E-4</v>
      </c>
      <c r="K162">
        <f t="shared" ca="1" si="35"/>
        <v>11.080642994839287</v>
      </c>
      <c r="M162">
        <f t="shared" si="36"/>
        <v>21.75</v>
      </c>
      <c r="N162">
        <f t="shared" si="37"/>
        <v>4.35E-4</v>
      </c>
      <c r="O162">
        <f t="shared" ca="1" si="38"/>
        <v>11.823752050698378</v>
      </c>
      <c r="P162">
        <f t="shared" ca="1" si="47"/>
        <v>8.4325396341320955E-8</v>
      </c>
      <c r="Q162">
        <f t="shared" ca="1" si="48"/>
        <v>0.99933348984494319</v>
      </c>
      <c r="R162">
        <f t="shared" ca="1" si="49"/>
        <v>6.6598200181788587E-4</v>
      </c>
      <c r="S162">
        <f t="shared" ca="1" si="50"/>
        <v>4.4382784250948807E-7</v>
      </c>
      <c r="T162">
        <f t="shared" ca="1" si="51"/>
        <v>1.5360356451458489E-2</v>
      </c>
    </row>
    <row r="163" spans="1:20">
      <c r="A163">
        <v>146</v>
      </c>
      <c r="B163">
        <f t="shared" ca="1" si="39"/>
        <v>11.133722213114938</v>
      </c>
      <c r="C163">
        <f t="shared" ca="1" si="40"/>
        <v>7.349838340355568E-12</v>
      </c>
      <c r="D163">
        <f t="shared" ca="1" si="41"/>
        <v>9.6075985126233873E-28</v>
      </c>
      <c r="E163">
        <f t="shared" ca="1" si="42"/>
        <v>4.132553783134825E-7</v>
      </c>
      <c r="F163">
        <f t="shared" ca="1" si="43"/>
        <v>0.99986352938908185</v>
      </c>
      <c r="G163">
        <f t="shared" ca="1" si="44"/>
        <v>1.3603884644634384E-4</v>
      </c>
      <c r="H163">
        <f t="shared" ca="1" si="45"/>
        <v>1.8509093689775309E-8</v>
      </c>
      <c r="I163">
        <f t="shared" ca="1" si="46"/>
        <v>3.1359792583717564E-3</v>
      </c>
      <c r="J163">
        <f ca="1">SUM($I$17:I163)*(14-$B$14)/200*$B$3/1000</f>
        <v>2.8740843017035925E-4</v>
      </c>
      <c r="K163">
        <f t="shared" ca="1" si="35"/>
        <v>11.133722213114938</v>
      </c>
      <c r="M163">
        <f t="shared" si="36"/>
        <v>21.9</v>
      </c>
      <c r="N163">
        <f t="shared" si="37"/>
        <v>4.3800000000000002E-4</v>
      </c>
      <c r="O163">
        <f t="shared" ca="1" si="38"/>
        <v>11.823752050698378</v>
      </c>
      <c r="P163">
        <f t="shared" ca="1" si="47"/>
        <v>8.4325396341320955E-8</v>
      </c>
      <c r="Q163">
        <f t="shared" ca="1" si="48"/>
        <v>0.99933348984494319</v>
      </c>
      <c r="R163">
        <f t="shared" ca="1" si="49"/>
        <v>6.6598200181788587E-4</v>
      </c>
      <c r="S163">
        <f t="shared" ca="1" si="50"/>
        <v>4.4382784250948807E-7</v>
      </c>
      <c r="T163">
        <f t="shared" ca="1" si="51"/>
        <v>1.5360356451458489E-2</v>
      </c>
    </row>
    <row r="164" spans="1:20">
      <c r="A164">
        <v>147</v>
      </c>
      <c r="B164">
        <f t="shared" ca="1" si="39"/>
        <v>11.186801431390588</v>
      </c>
      <c r="C164">
        <f t="shared" ca="1" si="40"/>
        <v>6.5042701133377015E-12</v>
      </c>
      <c r="D164">
        <f t="shared" ca="1" si="41"/>
        <v>7.5242648113765427E-28</v>
      </c>
      <c r="E164">
        <f t="shared" ca="1" si="42"/>
        <v>3.6570561962119168E-7</v>
      </c>
      <c r="F164">
        <f t="shared" ca="1" si="43"/>
        <v>0.99984588920181272</v>
      </c>
      <c r="G164">
        <f t="shared" ca="1" si="44"/>
        <v>1.5372145863861369E-4</v>
      </c>
      <c r="H164">
        <f t="shared" ca="1" si="45"/>
        <v>2.3633929089659336E-8</v>
      </c>
      <c r="I164">
        <f t="shared" ca="1" si="46"/>
        <v>3.5436604225116053E-3</v>
      </c>
      <c r="J164">
        <f ca="1">SUM($I$17:I164)*(14-$B$14)/200*$B$3/1000</f>
        <v>2.9211079829689115E-4</v>
      </c>
      <c r="K164">
        <f t="shared" ca="1" si="35"/>
        <v>11.186801431390588</v>
      </c>
      <c r="M164">
        <f t="shared" si="36"/>
        <v>22.05</v>
      </c>
      <c r="N164">
        <f t="shared" si="37"/>
        <v>4.4099999999999999E-4</v>
      </c>
      <c r="O164">
        <f t="shared" ca="1" si="38"/>
        <v>11.823752050698378</v>
      </c>
      <c r="P164">
        <f t="shared" ca="1" si="47"/>
        <v>8.4325396341320955E-8</v>
      </c>
      <c r="Q164">
        <f t="shared" ca="1" si="48"/>
        <v>0.99933348984494319</v>
      </c>
      <c r="R164">
        <f t="shared" ca="1" si="49"/>
        <v>6.6598200181788587E-4</v>
      </c>
      <c r="S164">
        <f t="shared" ca="1" si="50"/>
        <v>4.4382784250948807E-7</v>
      </c>
      <c r="T164">
        <f t="shared" ca="1" si="51"/>
        <v>1.5360356451458489E-2</v>
      </c>
    </row>
    <row r="165" spans="1:20">
      <c r="A165">
        <v>148</v>
      </c>
      <c r="B165">
        <f t="shared" ca="1" si="39"/>
        <v>11.239880649666237</v>
      </c>
      <c r="C165">
        <f t="shared" ca="1" si="40"/>
        <v>5.7559809819179914E-12</v>
      </c>
      <c r="D165">
        <f t="shared" ca="1" si="41"/>
        <v>5.8926995553808111E-28</v>
      </c>
      <c r="E165">
        <f t="shared" ca="1" si="42"/>
        <v>3.2362625844941014E-7</v>
      </c>
      <c r="F165">
        <f t="shared" ca="1" si="43"/>
        <v>0.99982594410302383</v>
      </c>
      <c r="G165">
        <f t="shared" ca="1" si="44"/>
        <v>1.7370209304789342E-4</v>
      </c>
      <c r="H165">
        <f t="shared" ca="1" si="45"/>
        <v>3.0177669730592636E-8</v>
      </c>
      <c r="I165">
        <f t="shared" ca="1" si="46"/>
        <v>4.0043411939660748E-3</v>
      </c>
      <c r="J165">
        <f ca="1">SUM($I$17:I165)*(14-$B$14)/200*$B$3/1000</f>
        <v>2.974244808040086E-4</v>
      </c>
      <c r="K165">
        <f t="shared" ca="1" si="35"/>
        <v>11.239880649666237</v>
      </c>
      <c r="M165">
        <f t="shared" si="36"/>
        <v>22.2</v>
      </c>
      <c r="N165">
        <f t="shared" si="37"/>
        <v>4.44E-4</v>
      </c>
      <c r="O165">
        <f t="shared" ca="1" si="38"/>
        <v>11.823752050698378</v>
      </c>
      <c r="P165">
        <f t="shared" ca="1" si="47"/>
        <v>8.4325396341320955E-8</v>
      </c>
      <c r="Q165">
        <f t="shared" ca="1" si="48"/>
        <v>0.99933348984494319</v>
      </c>
      <c r="R165">
        <f t="shared" ca="1" si="49"/>
        <v>6.6598200181788587E-4</v>
      </c>
      <c r="S165">
        <f t="shared" ca="1" si="50"/>
        <v>4.4382784250948807E-7</v>
      </c>
      <c r="T165">
        <f t="shared" ca="1" si="51"/>
        <v>1.5360356451458489E-2</v>
      </c>
    </row>
    <row r="166" spans="1:20">
      <c r="A166">
        <v>149</v>
      </c>
      <c r="B166">
        <f t="shared" ca="1" si="39"/>
        <v>11.292959867941885</v>
      </c>
      <c r="C166">
        <f t="shared" ca="1" si="40"/>
        <v>5.0937793921353737E-12</v>
      </c>
      <c r="D166">
        <f t="shared" ca="1" si="41"/>
        <v>4.6149357240644057E-28</v>
      </c>
      <c r="E166">
        <f t="shared" ca="1" si="42"/>
        <v>2.8638794921163683E-7</v>
      </c>
      <c r="F166">
        <f t="shared" ca="1" si="43"/>
        <v>0.99980339579023414</v>
      </c>
      <c r="G166">
        <f t="shared" ca="1" si="44"/>
        <v>1.962792886817787E-4</v>
      </c>
      <c r="H166">
        <f t="shared" ca="1" si="45"/>
        <v>3.8533134941970089E-8</v>
      </c>
      <c r="I166">
        <f t="shared" ca="1" si="46"/>
        <v>4.524911588014208E-3</v>
      </c>
      <c r="J166">
        <f ca="1">SUM($I$17:I166)*(14-$B$14)/200*$B$3/1000</f>
        <v>3.0342895005046414E-4</v>
      </c>
      <c r="K166">
        <f t="shared" ca="1" si="35"/>
        <v>11.292959867941885</v>
      </c>
      <c r="M166">
        <f t="shared" si="36"/>
        <v>22.349999999999998</v>
      </c>
      <c r="N166">
        <f t="shared" si="37"/>
        <v>4.4699999999999997E-4</v>
      </c>
      <c r="O166">
        <f t="shared" ca="1" si="38"/>
        <v>11.823752050698378</v>
      </c>
      <c r="P166">
        <f t="shared" ca="1" si="47"/>
        <v>8.4325396341320955E-8</v>
      </c>
      <c r="Q166">
        <f t="shared" ca="1" si="48"/>
        <v>0.99933348984494319</v>
      </c>
      <c r="R166">
        <f t="shared" ca="1" si="49"/>
        <v>6.6598200181788587E-4</v>
      </c>
      <c r="S166">
        <f t="shared" ca="1" si="50"/>
        <v>4.4382784250948807E-7</v>
      </c>
      <c r="T166">
        <f t="shared" ca="1" si="51"/>
        <v>1.5360356451458489E-2</v>
      </c>
    </row>
    <row r="167" spans="1:20">
      <c r="A167">
        <v>150</v>
      </c>
      <c r="B167">
        <f t="shared" ca="1" si="39"/>
        <v>11.346039086217534</v>
      </c>
      <c r="C167">
        <f t="shared" ca="1" si="40"/>
        <v>4.5077613316048822E-12</v>
      </c>
      <c r="D167">
        <f t="shared" ca="1" si="41"/>
        <v>3.6142508516619587E-28</v>
      </c>
      <c r="E167">
        <f t="shared" ca="1" si="42"/>
        <v>2.5343374972721639E-7</v>
      </c>
      <c r="F167">
        <f t="shared" ca="1" si="43"/>
        <v>0.99977790702688674</v>
      </c>
      <c r="G167">
        <f t="shared" ca="1" si="44"/>
        <v>2.2179033748242821E-4</v>
      </c>
      <c r="H167">
        <f t="shared" ca="1" si="45"/>
        <v>4.920188119264624E-8</v>
      </c>
      <c r="I167">
        <f t="shared" ca="1" si="46"/>
        <v>5.1131573367127698E-3</v>
      </c>
      <c r="J167">
        <f ca="1">SUM($I$17:I167)*(14-$B$14)/200*$B$3/1000</f>
        <v>3.1021400990929204E-4</v>
      </c>
      <c r="K167">
        <f t="shared" ca="1" si="35"/>
        <v>11.346039086217534</v>
      </c>
      <c r="M167">
        <f t="shared" si="36"/>
        <v>22.5</v>
      </c>
      <c r="N167">
        <f t="shared" si="37"/>
        <v>4.4999999999999999E-4</v>
      </c>
      <c r="O167">
        <f t="shared" ca="1" si="38"/>
        <v>11.823752050698378</v>
      </c>
      <c r="P167">
        <f t="shared" ca="1" si="47"/>
        <v>8.4325396341320955E-8</v>
      </c>
      <c r="Q167">
        <f t="shared" ca="1" si="48"/>
        <v>0.99933348984494319</v>
      </c>
      <c r="R167">
        <f t="shared" ca="1" si="49"/>
        <v>6.6598200181788587E-4</v>
      </c>
      <c r="S167">
        <f t="shared" ca="1" si="50"/>
        <v>4.4382784250948807E-7</v>
      </c>
      <c r="T167">
        <f t="shared" ca="1" si="51"/>
        <v>1.5360356451458489E-2</v>
      </c>
    </row>
    <row r="168" spans="1:20">
      <c r="A168">
        <v>151</v>
      </c>
      <c r="B168">
        <f t="shared" ca="1" si="39"/>
        <v>11.399118304493186</v>
      </c>
      <c r="C168">
        <f t="shared" ca="1" si="40"/>
        <v>3.989162203232701E-12</v>
      </c>
      <c r="D168">
        <f t="shared" ca="1" si="41"/>
        <v>2.8305600358155305E-28</v>
      </c>
      <c r="E168">
        <f t="shared" ca="1" si="42"/>
        <v>2.2427079155012772E-7</v>
      </c>
      <c r="F168">
        <f t="shared" ca="1" si="43"/>
        <v>0.99974909659861444</v>
      </c>
      <c r="G168">
        <f t="shared" ca="1" si="44"/>
        <v>2.506163062982114E-4</v>
      </c>
      <c r="H168">
        <f t="shared" ca="1" si="45"/>
        <v>6.282429581206783E-8</v>
      </c>
      <c r="I168">
        <f t="shared" ca="1" si="46"/>
        <v>5.7778763327390051E-3</v>
      </c>
      <c r="J168">
        <f ca="1">SUM($I$17:I168)*(14-$B$14)/200*$B$3/1000</f>
        <v>3.1788113888517111E-4</v>
      </c>
      <c r="K168">
        <f t="shared" ca="1" si="35"/>
        <v>11.399118304493186</v>
      </c>
      <c r="M168">
        <f t="shared" si="36"/>
        <v>22.65</v>
      </c>
      <c r="N168">
        <f t="shared" si="37"/>
        <v>4.5300000000000001E-4</v>
      </c>
      <c r="O168">
        <f t="shared" ca="1" si="38"/>
        <v>11.87683126897403</v>
      </c>
      <c r="P168">
        <f t="shared" ca="1" si="47"/>
        <v>7.4617642650876831E-8</v>
      </c>
      <c r="Q168">
        <f t="shared" ca="1" si="48"/>
        <v>0.99924686293656217</v>
      </c>
      <c r="R168">
        <f t="shared" ca="1" si="49"/>
        <v>7.5249576912736255E-4</v>
      </c>
      <c r="S168">
        <f t="shared" ca="1" si="50"/>
        <v>5.6667666775605343E-7</v>
      </c>
      <c r="T168">
        <f t="shared" ca="1" si="51"/>
        <v>1.7357230278613058E-2</v>
      </c>
    </row>
    <row r="169" spans="1:20">
      <c r="A169">
        <v>152</v>
      </c>
      <c r="B169">
        <f t="shared" ca="1" si="39"/>
        <v>11.452197522768834</v>
      </c>
      <c r="C169">
        <f t="shared" ca="1" si="40"/>
        <v>3.5302257402423064E-12</v>
      </c>
      <c r="D169">
        <f t="shared" ca="1" si="41"/>
        <v>2.21680799870683E-28</v>
      </c>
      <c r="E169">
        <f t="shared" ca="1" si="42"/>
        <v>1.9846290858335215E-7</v>
      </c>
      <c r="F169">
        <f t="shared" ca="1" si="43"/>
        <v>0.99971653361178014</v>
      </c>
      <c r="G169">
        <f t="shared" ca="1" si="44"/>
        <v>2.8318770729465081E-4</v>
      </c>
      <c r="H169">
        <f t="shared" ca="1" si="45"/>
        <v>8.0218016674257631E-8</v>
      </c>
      <c r="I169">
        <f t="shared" ca="1" si="46"/>
        <v>6.5290102110112918E-3</v>
      </c>
      <c r="J169">
        <f ca="1">SUM($I$17:I169)*(14-$B$14)/200*$B$3/1000</f>
        <v>3.2654500783802642E-4</v>
      </c>
      <c r="K169">
        <f t="shared" ca="1" si="35"/>
        <v>11.452197522768834</v>
      </c>
      <c r="M169">
        <f t="shared" si="36"/>
        <v>22.8</v>
      </c>
      <c r="N169">
        <f t="shared" si="37"/>
        <v>4.5600000000000003E-4</v>
      </c>
      <c r="O169">
        <f t="shared" ca="1" si="38"/>
        <v>11.87683126897403</v>
      </c>
      <c r="P169">
        <f t="shared" ca="1" si="47"/>
        <v>7.4617642650876831E-8</v>
      </c>
      <c r="Q169">
        <f t="shared" ca="1" si="48"/>
        <v>0.99924686293656217</v>
      </c>
      <c r="R169">
        <f t="shared" ca="1" si="49"/>
        <v>7.5249576912736255E-4</v>
      </c>
      <c r="S169">
        <f t="shared" ca="1" si="50"/>
        <v>5.6667666775605343E-7</v>
      </c>
      <c r="T169">
        <f t="shared" ca="1" si="51"/>
        <v>1.7357230278613058E-2</v>
      </c>
    </row>
    <row r="170" spans="1:20">
      <c r="A170">
        <v>153</v>
      </c>
      <c r="B170">
        <f t="shared" ca="1" si="39"/>
        <v>11.505276741044483</v>
      </c>
      <c r="C170">
        <f t="shared" ca="1" si="40"/>
        <v>3.124088001979488E-12</v>
      </c>
      <c r="D170">
        <f t="shared" ca="1" si="41"/>
        <v>1.7361435500826649E-28</v>
      </c>
      <c r="E170">
        <f t="shared" ca="1" si="42"/>
        <v>1.7562411373384777E-7</v>
      </c>
      <c r="F170">
        <f t="shared" ca="1" si="43"/>
        <v>0.99967973104902896</v>
      </c>
      <c r="G170">
        <f t="shared" ca="1" si="44"/>
        <v>3.1999089987721563E-4</v>
      </c>
      <c r="H170">
        <f t="shared" ca="1" si="45"/>
        <v>1.0242698018572546E-7</v>
      </c>
      <c r="I170">
        <f t="shared" ca="1" si="46"/>
        <v>7.3777930359683825E-3</v>
      </c>
      <c r="J170">
        <f ca="1">SUM($I$17:I170)*(14-$B$14)/200*$B$3/1000</f>
        <v>3.3633519501174465E-4</v>
      </c>
      <c r="K170">
        <f t="shared" ca="1" si="35"/>
        <v>11.505276741044483</v>
      </c>
      <c r="M170">
        <f t="shared" si="36"/>
        <v>22.95</v>
      </c>
      <c r="N170">
        <f t="shared" si="37"/>
        <v>4.5899999999999999E-4</v>
      </c>
      <c r="O170">
        <f t="shared" ca="1" si="38"/>
        <v>11.87683126897403</v>
      </c>
      <c r="P170">
        <f t="shared" ca="1" si="47"/>
        <v>7.4617642650876831E-8</v>
      </c>
      <c r="Q170">
        <f t="shared" ca="1" si="48"/>
        <v>0.99924686293656217</v>
      </c>
      <c r="R170">
        <f t="shared" ca="1" si="49"/>
        <v>7.5249576912736255E-4</v>
      </c>
      <c r="S170">
        <f t="shared" ca="1" si="50"/>
        <v>5.6667666775605343E-7</v>
      </c>
      <c r="T170">
        <f t="shared" ca="1" si="51"/>
        <v>1.7357230278613058E-2</v>
      </c>
    </row>
    <row r="171" spans="1:20">
      <c r="A171">
        <v>154</v>
      </c>
      <c r="B171">
        <f t="shared" ca="1" si="39"/>
        <v>11.558355959320131</v>
      </c>
      <c r="C171">
        <f t="shared" ca="1" si="40"/>
        <v>2.7646747155161397E-12</v>
      </c>
      <c r="D171">
        <f t="shared" ca="1" si="41"/>
        <v>1.3597067836083456E-28</v>
      </c>
      <c r="E171">
        <f t="shared" ca="1" si="42"/>
        <v>1.554128260460451E-7</v>
      </c>
      <c r="F171">
        <f t="shared" ca="1" si="43"/>
        <v>0.99963813848547933</v>
      </c>
      <c r="G171">
        <f t="shared" ca="1" si="44"/>
        <v>3.6157531765861149E-4</v>
      </c>
      <c r="H171">
        <f t="shared" ca="1" si="45"/>
        <v>1.3078403604928571E-7</v>
      </c>
      <c r="I171">
        <f t="shared" ca="1" si="46"/>
        <v>8.3369193182000478E-3</v>
      </c>
      <c r="J171">
        <f ca="1">SUM($I$17:I171)*(14-$B$14)/200*$B$3/1000</f>
        <v>3.473981240176751E-4</v>
      </c>
      <c r="K171">
        <f t="shared" ca="1" si="35"/>
        <v>11.558355959320131</v>
      </c>
      <c r="M171">
        <f t="shared" si="36"/>
        <v>23.099999999999998</v>
      </c>
      <c r="N171">
        <f t="shared" si="37"/>
        <v>4.6200000000000001E-4</v>
      </c>
      <c r="O171">
        <f t="shared" ca="1" si="38"/>
        <v>11.87683126897403</v>
      </c>
      <c r="P171">
        <f t="shared" ca="1" si="47"/>
        <v>7.4617642650876831E-8</v>
      </c>
      <c r="Q171">
        <f t="shared" ca="1" si="48"/>
        <v>0.99924686293656217</v>
      </c>
      <c r="R171">
        <f t="shared" ca="1" si="49"/>
        <v>7.5249576912736255E-4</v>
      </c>
      <c r="S171">
        <f t="shared" ca="1" si="50"/>
        <v>5.6667666775605343E-7</v>
      </c>
      <c r="T171">
        <f t="shared" ca="1" si="51"/>
        <v>1.7357230278613058E-2</v>
      </c>
    </row>
    <row r="172" spans="1:20">
      <c r="A172">
        <v>155</v>
      </c>
      <c r="B172">
        <f t="shared" ca="1" si="39"/>
        <v>11.61143517759578</v>
      </c>
      <c r="C172">
        <f t="shared" ca="1" si="40"/>
        <v>2.4466104276740096E-12</v>
      </c>
      <c r="D172">
        <f t="shared" ca="1" si="41"/>
        <v>1.0648961316798787E-28</v>
      </c>
      <c r="E172">
        <f t="shared" ca="1" si="42"/>
        <v>1.3752676197553173E-7</v>
      </c>
      <c r="F172">
        <f t="shared" ca="1" si="43"/>
        <v>0.9995911338566299</v>
      </c>
      <c r="G172">
        <f t="shared" ca="1" si="44"/>
        <v>4.0856162572925036E-4</v>
      </c>
      <c r="H172">
        <f t="shared" ca="1" si="45"/>
        <v>1.669908789351763E-7</v>
      </c>
      <c r="I172">
        <f t="shared" ca="1" si="46"/>
        <v>9.4207338731884874E-3</v>
      </c>
      <c r="J172">
        <f ca="1">SUM($I$17:I172)*(14-$B$14)/200*$B$3/1000</f>
        <v>3.5989925375696954E-4</v>
      </c>
      <c r="K172">
        <f t="shared" ca="1" si="35"/>
        <v>11.61143517759578</v>
      </c>
      <c r="M172">
        <f t="shared" si="36"/>
        <v>23.25</v>
      </c>
      <c r="N172">
        <f t="shared" si="37"/>
        <v>4.6500000000000003E-4</v>
      </c>
      <c r="O172">
        <f t="shared" ca="1" si="38"/>
        <v>11.87683126897403</v>
      </c>
      <c r="P172">
        <f t="shared" ca="1" si="47"/>
        <v>7.4617642650876831E-8</v>
      </c>
      <c r="Q172">
        <f t="shared" ca="1" si="48"/>
        <v>0.99924686293656217</v>
      </c>
      <c r="R172">
        <f t="shared" ca="1" si="49"/>
        <v>7.5249576912736255E-4</v>
      </c>
      <c r="S172">
        <f t="shared" ca="1" si="50"/>
        <v>5.6667666775605343E-7</v>
      </c>
      <c r="T172">
        <f t="shared" ca="1" si="51"/>
        <v>1.7357230278613058E-2</v>
      </c>
    </row>
    <row r="173" spans="1:20">
      <c r="A173">
        <v>156</v>
      </c>
      <c r="B173">
        <f t="shared" ca="1" si="39"/>
        <v>11.664514395871432</v>
      </c>
      <c r="C173">
        <f t="shared" ca="1" si="40"/>
        <v>2.1651381087288754E-12</v>
      </c>
      <c r="D173">
        <f t="shared" ca="1" si="41"/>
        <v>8.3401121857006674E-29</v>
      </c>
      <c r="E173">
        <f t="shared" ca="1" si="42"/>
        <v>1.2169841439723762E-7</v>
      </c>
      <c r="F173">
        <f t="shared" ca="1" si="43"/>
        <v>0.99953801415488286</v>
      </c>
      <c r="G173">
        <f t="shared" ca="1" si="44"/>
        <v>4.6165092661996454E-4</v>
      </c>
      <c r="H173">
        <f t="shared" ca="1" si="45"/>
        <v>2.1322008270917826E-7</v>
      </c>
      <c r="I173">
        <f t="shared" ca="1" si="46"/>
        <v>1.0645446361558774E-2</v>
      </c>
      <c r="J173">
        <f ca="1">SUM($I$17:I173)*(14-$B$14)/200*$B$3/1000</f>
        <v>3.7402555303364188E-4</v>
      </c>
      <c r="K173">
        <f t="shared" ca="1" si="35"/>
        <v>11.664514395871432</v>
      </c>
      <c r="M173">
        <f t="shared" si="36"/>
        <v>23.4</v>
      </c>
      <c r="N173">
        <f t="shared" si="37"/>
        <v>4.6799999999999994E-4</v>
      </c>
      <c r="O173">
        <f t="shared" ca="1" si="38"/>
        <v>11.87683126897403</v>
      </c>
      <c r="P173">
        <f t="shared" ca="1" si="47"/>
        <v>7.4617642650876831E-8</v>
      </c>
      <c r="Q173">
        <f t="shared" ca="1" si="48"/>
        <v>0.99924686293656217</v>
      </c>
      <c r="R173">
        <f t="shared" ca="1" si="49"/>
        <v>7.5249576912736255E-4</v>
      </c>
      <c r="S173">
        <f t="shared" ca="1" si="50"/>
        <v>5.6667666775605343E-7</v>
      </c>
      <c r="T173">
        <f t="shared" ca="1" si="51"/>
        <v>1.7357230278613058E-2</v>
      </c>
    </row>
    <row r="174" spans="1:20">
      <c r="A174">
        <v>157</v>
      </c>
      <c r="B174">
        <f t="shared" ca="1" si="39"/>
        <v>11.717593614147081</v>
      </c>
      <c r="C174">
        <f t="shared" ca="1" si="40"/>
        <v>1.9160480053732111E-12</v>
      </c>
      <c r="D174">
        <f t="shared" ca="1" si="41"/>
        <v>6.5319001786377232E-29</v>
      </c>
      <c r="E174">
        <f t="shared" ca="1" si="42"/>
        <v>1.0769105173241631E-7</v>
      </c>
      <c r="F174">
        <f t="shared" ca="1" si="43"/>
        <v>0.99947798491557438</v>
      </c>
      <c r="G174">
        <f t="shared" ca="1" si="44"/>
        <v>5.2163514803006954E-4</v>
      </c>
      <c r="H174">
        <f t="shared" ca="1" si="45"/>
        <v>2.7224534383649989E-7</v>
      </c>
      <c r="I174">
        <f t="shared" ca="1" si="46"/>
        <v>1.2029373719331006E-2</v>
      </c>
      <c r="J174">
        <f ca="1">SUM($I$17:I174)*(14-$B$14)/200*$B$3/1000</f>
        <v>3.8998829686783513E-4</v>
      </c>
      <c r="K174">
        <f t="shared" ca="1" si="35"/>
        <v>11.717593614147081</v>
      </c>
      <c r="M174">
        <f t="shared" si="36"/>
        <v>23.55</v>
      </c>
      <c r="N174">
        <f t="shared" si="37"/>
        <v>4.7100000000000006E-4</v>
      </c>
      <c r="O174">
        <f t="shared" ca="1" si="38"/>
        <v>11.87683126897403</v>
      </c>
      <c r="P174">
        <f t="shared" ca="1" si="47"/>
        <v>7.4617642650876831E-8</v>
      </c>
      <c r="Q174">
        <f t="shared" ca="1" si="48"/>
        <v>0.99924686293656217</v>
      </c>
      <c r="R174">
        <f t="shared" ca="1" si="49"/>
        <v>7.5249576912736255E-4</v>
      </c>
      <c r="S174">
        <f t="shared" ca="1" si="50"/>
        <v>5.6667666775605343E-7</v>
      </c>
      <c r="T174">
        <f t="shared" ca="1" si="51"/>
        <v>1.7357230278613058E-2</v>
      </c>
    </row>
    <row r="175" spans="1:20">
      <c r="A175">
        <v>158</v>
      </c>
      <c r="B175">
        <f t="shared" ca="1" si="39"/>
        <v>11.770672832422729</v>
      </c>
      <c r="C175">
        <f t="shared" ca="1" si="40"/>
        <v>1.6956146788483616E-12</v>
      </c>
      <c r="D175">
        <f t="shared" ca="1" si="41"/>
        <v>5.1157649261804449E-29</v>
      </c>
      <c r="E175">
        <f t="shared" ca="1" si="42"/>
        <v>9.5295177357436337E-8</v>
      </c>
      <c r="F175">
        <f t="shared" ca="1" si="43"/>
        <v>0.99941014833530573</v>
      </c>
      <c r="G175">
        <f t="shared" ca="1" si="44"/>
        <v>5.8940876179138272E-4</v>
      </c>
      <c r="H175">
        <f t="shared" ca="1" si="45"/>
        <v>3.4760772547198114E-7</v>
      </c>
      <c r="I175">
        <f t="shared" ca="1" si="46"/>
        <v>1.3593214103739315E-2</v>
      </c>
      <c r="J175">
        <f ca="1">SUM($I$17:I175)*(14-$B$14)/200*$B$3/1000</f>
        <v>4.0802622632983549E-4</v>
      </c>
      <c r="K175">
        <f t="shared" ca="1" si="35"/>
        <v>11.770672832422729</v>
      </c>
      <c r="M175">
        <f t="shared" si="36"/>
        <v>23.7</v>
      </c>
      <c r="N175">
        <f t="shared" si="37"/>
        <v>4.7399999999999997E-4</v>
      </c>
      <c r="O175">
        <f t="shared" ca="1" si="38"/>
        <v>11.87683126897403</v>
      </c>
      <c r="P175">
        <f t="shared" ca="1" si="47"/>
        <v>7.4617642650876831E-8</v>
      </c>
      <c r="Q175">
        <f t="shared" ca="1" si="48"/>
        <v>0.99924686293656217</v>
      </c>
      <c r="R175">
        <f t="shared" ca="1" si="49"/>
        <v>7.5249576912736255E-4</v>
      </c>
      <c r="S175">
        <f t="shared" ca="1" si="50"/>
        <v>5.6667666775605343E-7</v>
      </c>
      <c r="T175">
        <f t="shared" ca="1" si="51"/>
        <v>1.7357230278613058E-2</v>
      </c>
    </row>
    <row r="176" spans="1:20">
      <c r="A176">
        <v>159</v>
      </c>
      <c r="B176">
        <f t="shared" ca="1" si="39"/>
        <v>11.823752050698378</v>
      </c>
      <c r="C176">
        <f t="shared" ca="1" si="40"/>
        <v>1.5005412865770103E-12</v>
      </c>
      <c r="D176">
        <f t="shared" ca="1" si="41"/>
        <v>4.0066873677509455E-29</v>
      </c>
      <c r="E176">
        <f t="shared" ca="1" si="42"/>
        <v>8.4325396341320955E-8</v>
      </c>
      <c r="F176">
        <f t="shared" ca="1" si="43"/>
        <v>0.99933348984494319</v>
      </c>
      <c r="G176">
        <f t="shared" ca="1" si="44"/>
        <v>6.6598200181788587E-4</v>
      </c>
      <c r="H176">
        <f t="shared" ca="1" si="45"/>
        <v>4.4382784250948807E-7</v>
      </c>
      <c r="I176">
        <f t="shared" ca="1" si="46"/>
        <v>1.5360356451458489E-2</v>
      </c>
      <c r="J176">
        <f ca="1">SUM($I$17:I176)*(14-$B$14)/200*$B$3/1000</f>
        <v>4.2840911915180402E-4</v>
      </c>
      <c r="K176">
        <f t="shared" ca="1" si="35"/>
        <v>11.823752050698378</v>
      </c>
      <c r="M176">
        <f t="shared" si="36"/>
        <v>23.849999999999998</v>
      </c>
      <c r="N176">
        <f t="shared" si="37"/>
        <v>4.7699999999999994E-4</v>
      </c>
      <c r="O176">
        <f t="shared" ca="1" si="38"/>
        <v>11.87683126897403</v>
      </c>
      <c r="P176">
        <f t="shared" ca="1" si="47"/>
        <v>7.4617642650876831E-8</v>
      </c>
      <c r="Q176">
        <f t="shared" ca="1" si="48"/>
        <v>0.99924686293656217</v>
      </c>
      <c r="R176">
        <f t="shared" ca="1" si="49"/>
        <v>7.5249576912736255E-4</v>
      </c>
      <c r="S176">
        <f t="shared" ca="1" si="50"/>
        <v>5.6667666775605343E-7</v>
      </c>
      <c r="T176">
        <f t="shared" ca="1" si="51"/>
        <v>1.7357230278613058E-2</v>
      </c>
    </row>
    <row r="177" spans="1:20">
      <c r="A177">
        <v>160</v>
      </c>
      <c r="B177">
        <f t="shared" ca="1" si="39"/>
        <v>11.87683126897403</v>
      </c>
      <c r="C177">
        <f t="shared" ca="1" si="40"/>
        <v>1.3279102739612032E-12</v>
      </c>
      <c r="D177">
        <f t="shared" ca="1" si="41"/>
        <v>3.1380847513638005E-29</v>
      </c>
      <c r="E177">
        <f t="shared" ca="1" si="42"/>
        <v>7.4617642650876831E-8</v>
      </c>
      <c r="F177">
        <f t="shared" ca="1" si="43"/>
        <v>0.99924686293656217</v>
      </c>
      <c r="G177">
        <f t="shared" ca="1" si="44"/>
        <v>7.5249576912736255E-4</v>
      </c>
      <c r="H177">
        <f t="shared" ca="1" si="45"/>
        <v>5.6667666775605343E-7</v>
      </c>
      <c r="I177">
        <f t="shared" ca="1" si="46"/>
        <v>1.7357230278613058E-2</v>
      </c>
      <c r="J177">
        <f ca="1">SUM($I$17:I177)*(14-$B$14)/200*$B$3/1000</f>
        <v>4.5144182451728438E-4</v>
      </c>
      <c r="K177">
        <f t="shared" ca="1" si="35"/>
        <v>11.87683126897403</v>
      </c>
      <c r="M177">
        <f t="shared" si="36"/>
        <v>24</v>
      </c>
      <c r="N177">
        <f t="shared" si="37"/>
        <v>4.8000000000000001E-4</v>
      </c>
      <c r="O177">
        <f t="shared" ca="1" si="38"/>
        <v>11.929910487249678</v>
      </c>
      <c r="P177">
        <f t="shared" ca="1" si="47"/>
        <v>6.6026725353387077E-8</v>
      </c>
      <c r="Q177">
        <f t="shared" ca="1" si="48"/>
        <v>0.99914897201754815</v>
      </c>
      <c r="R177">
        <f t="shared" ca="1" si="49"/>
        <v>8.502384345941698E-4</v>
      </c>
      <c r="S177">
        <f t="shared" ca="1" si="50"/>
        <v>7.2352113239070404E-7</v>
      </c>
      <c r="T177">
        <f t="shared" ca="1" si="51"/>
        <v>1.9613700953684296E-2</v>
      </c>
    </row>
    <row r="178" spans="1:20">
      <c r="A178">
        <v>161</v>
      </c>
      <c r="B178">
        <f t="shared" ca="1" si="39"/>
        <v>11.929910487249678</v>
      </c>
      <c r="C178">
        <f t="shared" ca="1" si="40"/>
        <v>1.1751397388833116E-12</v>
      </c>
      <c r="D178">
        <f t="shared" ca="1" si="41"/>
        <v>2.4578126753022668E-29</v>
      </c>
      <c r="E178">
        <f t="shared" ca="1" si="42"/>
        <v>6.6026725353387077E-8</v>
      </c>
      <c r="F178">
        <f t="shared" ca="1" si="43"/>
        <v>0.99914897201754815</v>
      </c>
      <c r="G178">
        <f t="shared" ca="1" si="44"/>
        <v>8.502384345941698E-4</v>
      </c>
      <c r="H178">
        <f t="shared" ca="1" si="45"/>
        <v>7.2352113239070404E-7</v>
      </c>
      <c r="I178">
        <f t="shared" ca="1" si="46"/>
        <v>1.9613700953684296E-2</v>
      </c>
      <c r="J178">
        <f ca="1">SUM($I$17:I178)*(14-$B$14)/200*$B$3/1000</f>
        <v>4.7746882237013238E-4</v>
      </c>
      <c r="K178">
        <f t="shared" ca="1" si="35"/>
        <v>11.929910487249678</v>
      </c>
      <c r="M178">
        <f t="shared" si="36"/>
        <v>24.15</v>
      </c>
      <c r="N178">
        <f t="shared" si="37"/>
        <v>4.8299999999999998E-4</v>
      </c>
      <c r="O178">
        <f t="shared" ca="1" si="38"/>
        <v>11.929910487249678</v>
      </c>
      <c r="P178">
        <f t="shared" ca="1" si="47"/>
        <v>6.6026725353387077E-8</v>
      </c>
      <c r="Q178">
        <f t="shared" ca="1" si="48"/>
        <v>0.99914897201754815</v>
      </c>
      <c r="R178">
        <f t="shared" ca="1" si="49"/>
        <v>8.502384345941698E-4</v>
      </c>
      <c r="S178">
        <f t="shared" ca="1" si="50"/>
        <v>7.2352113239070404E-7</v>
      </c>
      <c r="T178">
        <f t="shared" ca="1" si="51"/>
        <v>1.9613700953684296E-2</v>
      </c>
    </row>
    <row r="179" spans="1:20">
      <c r="A179">
        <v>162</v>
      </c>
      <c r="B179">
        <f t="shared" ca="1" si="39"/>
        <v>11.982989705525327</v>
      </c>
      <c r="C179">
        <f t="shared" ca="1" si="40"/>
        <v>1.0399448162889087E-12</v>
      </c>
      <c r="D179">
        <f t="shared" ca="1" si="41"/>
        <v>1.9250341038366941E-29</v>
      </c>
      <c r="E179">
        <f t="shared" ca="1" si="42"/>
        <v>5.8424157117719714E-8</v>
      </c>
      <c r="F179">
        <f t="shared" ca="1" si="43"/>
        <v>0.99903835303561705</v>
      </c>
      <c r="G179">
        <f t="shared" ca="1" si="44"/>
        <v>9.6066477507982765E-4</v>
      </c>
      <c r="H179">
        <f t="shared" ca="1" si="45"/>
        <v>9.237651460276562E-7</v>
      </c>
      <c r="I179">
        <f t="shared" ca="1" si="46"/>
        <v>2.2163516354382476E-2</v>
      </c>
      <c r="J179">
        <f ca="1">SUM($I$17:I179)*(14-$B$14)/200*$B$3/1000</f>
        <v>5.0687937542838728E-4</v>
      </c>
      <c r="K179">
        <f t="shared" ca="1" si="35"/>
        <v>11.982989705525327</v>
      </c>
      <c r="M179">
        <f t="shared" si="36"/>
        <v>24.3</v>
      </c>
      <c r="N179">
        <f t="shared" si="37"/>
        <v>4.8600000000000005E-4</v>
      </c>
      <c r="O179">
        <f t="shared" ca="1" si="38"/>
        <v>11.929910487249678</v>
      </c>
      <c r="P179">
        <f t="shared" ca="1" si="47"/>
        <v>6.6026725353387077E-8</v>
      </c>
      <c r="Q179">
        <f t="shared" ca="1" si="48"/>
        <v>0.99914897201754815</v>
      </c>
      <c r="R179">
        <f t="shared" ca="1" si="49"/>
        <v>8.502384345941698E-4</v>
      </c>
      <c r="S179">
        <f t="shared" ca="1" si="50"/>
        <v>7.2352113239070404E-7</v>
      </c>
      <c r="T179">
        <f t="shared" ca="1" si="51"/>
        <v>1.9613700953684296E-2</v>
      </c>
    </row>
    <row r="180" spans="1:20">
      <c r="A180">
        <v>163</v>
      </c>
      <c r="B180">
        <f t="shared" ca="1" si="39"/>
        <v>12.036068923800975</v>
      </c>
      <c r="C180">
        <f t="shared" ca="1" si="40"/>
        <v>9.2030350531236758E-13</v>
      </c>
      <c r="D180">
        <f t="shared" ca="1" si="41"/>
        <v>1.5077673491997701E-29</v>
      </c>
      <c r="E180">
        <f t="shared" ca="1" si="42"/>
        <v>5.169623253677167E-8</v>
      </c>
      <c r="F180">
        <f t="shared" ca="1" si="43"/>
        <v>0.99891335158527317</v>
      </c>
      <c r="G180">
        <f t="shared" ca="1" si="44"/>
        <v>1.0854173061594762E-3</v>
      </c>
      <c r="H180">
        <f t="shared" ca="1" si="45"/>
        <v>1.1794123350546906E-6</v>
      </c>
      <c r="I180">
        <f t="shared" ca="1" si="46"/>
        <v>2.5044811587858443E-2</v>
      </c>
      <c r="J180">
        <f ca="1">SUM($I$17:I180)*(14-$B$14)/200*$B$3/1000</f>
        <v>5.4011335095199842E-4</v>
      </c>
      <c r="K180">
        <f t="shared" ca="1" si="35"/>
        <v>12.036068923800975</v>
      </c>
      <c r="M180">
        <f t="shared" si="36"/>
        <v>24.45</v>
      </c>
      <c r="N180">
        <f t="shared" si="37"/>
        <v>4.8899999999999996E-4</v>
      </c>
      <c r="O180">
        <f t="shared" ca="1" si="38"/>
        <v>11.929910487249678</v>
      </c>
      <c r="P180">
        <f t="shared" ca="1" si="47"/>
        <v>6.6026725353387077E-8</v>
      </c>
      <c r="Q180">
        <f t="shared" ca="1" si="48"/>
        <v>0.99914897201754815</v>
      </c>
      <c r="R180">
        <f t="shared" ca="1" si="49"/>
        <v>8.502384345941698E-4</v>
      </c>
      <c r="S180">
        <f t="shared" ca="1" si="50"/>
        <v>7.2352113239070404E-7</v>
      </c>
      <c r="T180">
        <f t="shared" ca="1" si="51"/>
        <v>1.9613700953684296E-2</v>
      </c>
    </row>
    <row r="181" spans="1:20">
      <c r="A181">
        <v>164</v>
      </c>
      <c r="B181">
        <f t="shared" ca="1" si="39"/>
        <v>12.089148142076624</v>
      </c>
      <c r="C181">
        <f t="shared" ca="1" si="40"/>
        <v>8.1442642784897164E-13</v>
      </c>
      <c r="D181">
        <f t="shared" ca="1" si="41"/>
        <v>1.1809657825870025E-29</v>
      </c>
      <c r="E181">
        <f t="shared" ca="1" si="42"/>
        <v>4.5742327530460129E-8</v>
      </c>
      <c r="F181">
        <f t="shared" ca="1" si="43"/>
        <v>0.9987720981686764</v>
      </c>
      <c r="G181">
        <f t="shared" ca="1" si="44"/>
        <v>1.2263503049705676E-3</v>
      </c>
      <c r="H181">
        <f t="shared" ca="1" si="45"/>
        <v>1.5057840254638494E-6</v>
      </c>
      <c r="I181">
        <f t="shared" ca="1" si="46"/>
        <v>2.8300679321791564E-2</v>
      </c>
      <c r="J181">
        <f ca="1">SUM($I$17:I181)*(14-$B$14)/200*$B$3/1000</f>
        <v>5.7766779932876162E-4</v>
      </c>
      <c r="K181">
        <f t="shared" ca="1" si="35"/>
        <v>12.089148142076624</v>
      </c>
      <c r="M181">
        <f t="shared" si="36"/>
        <v>24.599999999999998</v>
      </c>
      <c r="N181">
        <f t="shared" si="37"/>
        <v>4.9199999999999992E-4</v>
      </c>
      <c r="O181">
        <f t="shared" ca="1" si="38"/>
        <v>11.929910487249678</v>
      </c>
      <c r="P181">
        <f t="shared" ca="1" si="47"/>
        <v>6.6026725353387077E-8</v>
      </c>
      <c r="Q181">
        <f t="shared" ca="1" si="48"/>
        <v>0.99914897201754815</v>
      </c>
      <c r="R181">
        <f t="shared" ca="1" si="49"/>
        <v>8.502384345941698E-4</v>
      </c>
      <c r="S181">
        <f t="shared" ca="1" si="50"/>
        <v>7.2352113239070404E-7</v>
      </c>
      <c r="T181">
        <f t="shared" ca="1" si="51"/>
        <v>1.9613700953684296E-2</v>
      </c>
    </row>
    <row r="182" spans="1:20">
      <c r="A182">
        <v>165</v>
      </c>
      <c r="B182">
        <f t="shared" ca="1" si="39"/>
        <v>12.142227360352276</v>
      </c>
      <c r="C182">
        <f t="shared" ca="1" si="40"/>
        <v>7.2073006627710139E-13</v>
      </c>
      <c r="D182">
        <f t="shared" ca="1" si="41"/>
        <v>9.2501396616936624E-30</v>
      </c>
      <c r="E182">
        <f t="shared" ca="1" si="42"/>
        <v>4.0473394394971087E-8</v>
      </c>
      <c r="F182">
        <f t="shared" ca="1" si="43"/>
        <v>0.99861248024152893</v>
      </c>
      <c r="G182">
        <f t="shared" ca="1" si="44"/>
        <v>1.3855568498755946E-3</v>
      </c>
      <c r="H182">
        <f t="shared" ca="1" si="45"/>
        <v>1.9224352010630359E-6</v>
      </c>
      <c r="I182">
        <f t="shared" ca="1" si="46"/>
        <v>3.1979814254860003E-2</v>
      </c>
      <c r="J182">
        <f ca="1">SUM($I$17:I182)*(14-$B$14)/200*$B$3/1000</f>
        <v>6.2010438785997256E-4</v>
      </c>
      <c r="K182">
        <f t="shared" ca="1" si="35"/>
        <v>12.142227360352276</v>
      </c>
      <c r="M182">
        <f t="shared" si="36"/>
        <v>24.75</v>
      </c>
      <c r="N182">
        <f t="shared" si="37"/>
        <v>4.95E-4</v>
      </c>
      <c r="O182">
        <f t="shared" ca="1" si="38"/>
        <v>11.929910487249678</v>
      </c>
      <c r="P182">
        <f t="shared" ca="1" si="47"/>
        <v>6.6026725353387077E-8</v>
      </c>
      <c r="Q182">
        <f t="shared" ca="1" si="48"/>
        <v>0.99914897201754815</v>
      </c>
      <c r="R182">
        <f t="shared" ca="1" si="49"/>
        <v>8.502384345941698E-4</v>
      </c>
      <c r="S182">
        <f t="shared" ca="1" si="50"/>
        <v>7.2352113239070404E-7</v>
      </c>
      <c r="T182">
        <f t="shared" ca="1" si="51"/>
        <v>1.9613700953684296E-2</v>
      </c>
    </row>
    <row r="183" spans="1:20">
      <c r="A183">
        <v>166</v>
      </c>
      <c r="B183">
        <f t="shared" ca="1" si="39"/>
        <v>12.195306578627925</v>
      </c>
      <c r="C183">
        <f t="shared" ca="1" si="40"/>
        <v>6.3781308006881945E-13</v>
      </c>
      <c r="D183">
        <f t="shared" ca="1" si="41"/>
        <v>7.2454990328136445E-30</v>
      </c>
      <c r="E183">
        <f t="shared" ca="1" si="42"/>
        <v>3.581062999006027E-8</v>
      </c>
      <c r="F183">
        <f t="shared" ca="1" si="43"/>
        <v>0.99843211062675796</v>
      </c>
      <c r="G183">
        <f t="shared" ca="1" si="44"/>
        <v>1.5653992397255763E-3</v>
      </c>
      <c r="H183">
        <f t="shared" ca="1" si="45"/>
        <v>2.4543228865056691E-6</v>
      </c>
      <c r="I183">
        <f t="shared" ca="1" si="46"/>
        <v>3.6137241363537666E-2</v>
      </c>
      <c r="J183">
        <f ca="1">SUM($I$17:I183)*(14-$B$14)/200*$B$3/1000</f>
        <v>6.6805780091534859E-4</v>
      </c>
      <c r="K183">
        <f t="shared" ca="1" si="35"/>
        <v>12.195306578627925</v>
      </c>
      <c r="M183">
        <f t="shared" si="36"/>
        <v>24.9</v>
      </c>
      <c r="N183">
        <f t="shared" si="37"/>
        <v>4.9799999999999996E-4</v>
      </c>
      <c r="O183">
        <f t="shared" ca="1" si="38"/>
        <v>11.929910487249678</v>
      </c>
      <c r="P183">
        <f t="shared" ca="1" si="47"/>
        <v>6.6026725353387077E-8</v>
      </c>
      <c r="Q183">
        <f t="shared" ca="1" si="48"/>
        <v>0.99914897201754815</v>
      </c>
      <c r="R183">
        <f t="shared" ca="1" si="49"/>
        <v>8.502384345941698E-4</v>
      </c>
      <c r="S183">
        <f t="shared" ca="1" si="50"/>
        <v>7.2352113239070404E-7</v>
      </c>
      <c r="T183">
        <f t="shared" ca="1" si="51"/>
        <v>1.9613700953684296E-2</v>
      </c>
    </row>
    <row r="184" spans="1:20">
      <c r="A184">
        <v>167</v>
      </c>
      <c r="B184">
        <f t="shared" ca="1" si="39"/>
        <v>12.248385796903573</v>
      </c>
      <c r="C184">
        <f t="shared" ca="1" si="40"/>
        <v>5.6443534707551244E-13</v>
      </c>
      <c r="D184">
        <f t="shared" ca="1" si="41"/>
        <v>5.6754268660484352E-30</v>
      </c>
      <c r="E184">
        <f t="shared" ca="1" si="42"/>
        <v>3.1684297145656302E-8</v>
      </c>
      <c r="F184">
        <f t="shared" ca="1" si="43"/>
        <v>0.99822829182485118</v>
      </c>
      <c r="G184">
        <f t="shared" ca="1" si="44"/>
        <v>1.7685431945340308E-3</v>
      </c>
      <c r="H184">
        <f t="shared" ca="1" si="45"/>
        <v>3.1332963176337503E-6</v>
      </c>
      <c r="I184">
        <f t="shared" ca="1" si="46"/>
        <v>4.0835138814628955E-2</v>
      </c>
      <c r="J184">
        <f ca="1">SUM($I$17:I184)*(14-$B$14)/200*$B$3/1000</f>
        <v>7.2224523207680194E-4</v>
      </c>
      <c r="K184">
        <f t="shared" ca="1" si="35"/>
        <v>12.248385796903573</v>
      </c>
      <c r="M184">
        <f t="shared" si="36"/>
        <v>25.05</v>
      </c>
      <c r="N184">
        <f t="shared" si="37"/>
        <v>5.0100000000000003E-4</v>
      </c>
      <c r="O184">
        <f t="shared" ca="1" si="38"/>
        <v>11.929910487249678</v>
      </c>
      <c r="P184">
        <f t="shared" ca="1" si="47"/>
        <v>6.6026725353387077E-8</v>
      </c>
      <c r="Q184">
        <f t="shared" ca="1" si="48"/>
        <v>0.99914897201754815</v>
      </c>
      <c r="R184">
        <f t="shared" ca="1" si="49"/>
        <v>8.502384345941698E-4</v>
      </c>
      <c r="S184">
        <f t="shared" ca="1" si="50"/>
        <v>7.2352113239070404E-7</v>
      </c>
      <c r="T184">
        <f t="shared" ca="1" si="51"/>
        <v>1.9613700953684296E-2</v>
      </c>
    </row>
    <row r="185" spans="1:20">
      <c r="A185">
        <v>168</v>
      </c>
      <c r="B185">
        <f t="shared" ca="1" si="39"/>
        <v>12.301465015179222</v>
      </c>
      <c r="C185">
        <f t="shared" ca="1" si="40"/>
        <v>4.994994160262127E-13</v>
      </c>
      <c r="D185">
        <f t="shared" ca="1" si="41"/>
        <v>4.4457016021382615E-30</v>
      </c>
      <c r="E185">
        <f t="shared" ca="1" si="42"/>
        <v>2.8032681660584698E-8</v>
      </c>
      <c r="F185">
        <f t="shared" ca="1" si="43"/>
        <v>0.99799797568887305</v>
      </c>
      <c r="G185">
        <f t="shared" ca="1" si="44"/>
        <v>1.9979962812138709E-3</v>
      </c>
      <c r="H185">
        <f t="shared" ca="1" si="45"/>
        <v>3.999997231446253E-6</v>
      </c>
      <c r="I185">
        <f t="shared" ca="1" si="46"/>
        <v>4.6143767848130207E-2</v>
      </c>
      <c r="J185">
        <f ca="1">SUM($I$17:I185)*(14-$B$14)/200*$B$3/1000</f>
        <v>7.8347711021859671E-4</v>
      </c>
      <c r="K185">
        <f t="shared" ca="1" si="35"/>
        <v>12.301465015179222</v>
      </c>
      <c r="M185">
        <f t="shared" si="36"/>
        <v>25.2</v>
      </c>
      <c r="N185">
        <f t="shared" si="37"/>
        <v>5.04E-4</v>
      </c>
      <c r="O185">
        <f t="shared" ca="1" si="38"/>
        <v>11.929910487249678</v>
      </c>
      <c r="P185">
        <f t="shared" ca="1" si="47"/>
        <v>6.6026725353387077E-8</v>
      </c>
      <c r="Q185">
        <f t="shared" ca="1" si="48"/>
        <v>0.99914897201754815</v>
      </c>
      <c r="R185">
        <f t="shared" ca="1" si="49"/>
        <v>8.502384345941698E-4</v>
      </c>
      <c r="S185">
        <f t="shared" ca="1" si="50"/>
        <v>7.2352113239070404E-7</v>
      </c>
      <c r="T185">
        <f t="shared" ca="1" si="51"/>
        <v>1.9613700953684296E-2</v>
      </c>
    </row>
    <row r="186" spans="1:20">
      <c r="A186">
        <v>169</v>
      </c>
      <c r="B186">
        <f t="shared" ca="1" si="39"/>
        <v>12.354544233454874</v>
      </c>
      <c r="C186">
        <f t="shared" ca="1" si="40"/>
        <v>4.420340928385313E-13</v>
      </c>
      <c r="D186">
        <f t="shared" ca="1" si="41"/>
        <v>3.4825322168012999E-30</v>
      </c>
      <c r="E186">
        <f t="shared" ca="1" si="42"/>
        <v>2.4801169294143704E-8</v>
      </c>
      <c r="F186">
        <f t="shared" ca="1" si="43"/>
        <v>0.99773771786366772</v>
      </c>
      <c r="G186">
        <f t="shared" ca="1" si="44"/>
        <v>2.2571510524373216E-3</v>
      </c>
      <c r="H186">
        <f t="shared" ca="1" si="45"/>
        <v>5.1062827257123509E-6</v>
      </c>
      <c r="I186">
        <f t="shared" ca="1" si="46"/>
        <v>5.2142523534058141E-2</v>
      </c>
      <c r="J186">
        <f ca="1">SUM($I$17:I186)*(14-$B$14)/200*$B$3/1000</f>
        <v>8.5266921992128313E-4</v>
      </c>
      <c r="K186">
        <f t="shared" ca="1" si="35"/>
        <v>12.354544233454874</v>
      </c>
      <c r="M186">
        <f t="shared" si="36"/>
        <v>25.349999999999998</v>
      </c>
      <c r="N186">
        <f t="shared" si="37"/>
        <v>5.0699999999999996E-4</v>
      </c>
      <c r="O186">
        <f t="shared" ca="1" si="38"/>
        <v>11.982989705525327</v>
      </c>
      <c r="P186">
        <f t="shared" ca="1" si="47"/>
        <v>5.8424157117719714E-8</v>
      </c>
      <c r="Q186">
        <f t="shared" ca="1" si="48"/>
        <v>0.99903835303561705</v>
      </c>
      <c r="R186">
        <f t="shared" ca="1" si="49"/>
        <v>9.6066477507982765E-4</v>
      </c>
      <c r="S186">
        <f t="shared" ca="1" si="50"/>
        <v>9.237651460276562E-7</v>
      </c>
      <c r="T186">
        <f t="shared" ca="1" si="51"/>
        <v>2.2163516354382476E-2</v>
      </c>
    </row>
    <row r="187" spans="1:20">
      <c r="A187">
        <v>170</v>
      </c>
      <c r="B187">
        <f t="shared" ca="1" si="39"/>
        <v>12.407623451730522</v>
      </c>
      <c r="C187">
        <f t="shared" ca="1" si="40"/>
        <v>3.9117991525605872E-13</v>
      </c>
      <c r="D187">
        <f t="shared" ca="1" si="41"/>
        <v>2.7281279626601149E-30</v>
      </c>
      <c r="E187">
        <f t="shared" ca="1" si="42"/>
        <v>2.1941428945900448E-8</v>
      </c>
      <c r="F187">
        <f t="shared" ca="1" si="43"/>
        <v>0.99744362631160011</v>
      </c>
      <c r="G187">
        <f t="shared" ca="1" si="44"/>
        <v>2.549833433188136E-3</v>
      </c>
      <c r="H187">
        <f t="shared" ca="1" si="45"/>
        <v>6.5183137828512107E-6</v>
      </c>
      <c r="I187">
        <f t="shared" ca="1" si="46"/>
        <v>5.8921122113636024E-2</v>
      </c>
      <c r="J187">
        <f ca="1">SUM($I$17:I187)*(14-$B$14)/200*$B$3/1000</f>
        <v>9.3085639746417982E-4</v>
      </c>
      <c r="K187">
        <f t="shared" ca="1" si="35"/>
        <v>12.407623451730522</v>
      </c>
      <c r="M187">
        <f t="shared" si="36"/>
        <v>25.5</v>
      </c>
      <c r="N187">
        <f t="shared" si="37"/>
        <v>5.0999999999999993E-4</v>
      </c>
      <c r="O187">
        <f t="shared" ca="1" si="38"/>
        <v>11.982989705525327</v>
      </c>
      <c r="P187">
        <f t="shared" ca="1" si="47"/>
        <v>5.8424157117719714E-8</v>
      </c>
      <c r="Q187">
        <f t="shared" ca="1" si="48"/>
        <v>0.99903835303561705</v>
      </c>
      <c r="R187">
        <f t="shared" ca="1" si="49"/>
        <v>9.6066477507982765E-4</v>
      </c>
      <c r="S187">
        <f t="shared" ca="1" si="50"/>
        <v>9.237651460276562E-7</v>
      </c>
      <c r="T187">
        <f t="shared" ca="1" si="51"/>
        <v>2.2163516354382476E-2</v>
      </c>
    </row>
    <row r="188" spans="1:20">
      <c r="A188">
        <v>171</v>
      </c>
      <c r="B188">
        <f t="shared" ca="1" si="39"/>
        <v>12.460702670006171</v>
      </c>
      <c r="C188">
        <f t="shared" ca="1" si="40"/>
        <v>3.4617629856806981E-13</v>
      </c>
      <c r="D188">
        <f t="shared" ca="1" si="41"/>
        <v>2.1372288134978029E-30</v>
      </c>
      <c r="E188">
        <f t="shared" ca="1" si="42"/>
        <v>1.9410689807227558E-8</v>
      </c>
      <c r="F188">
        <f t="shared" ca="1" si="43"/>
        <v>0.99711130316039842</v>
      </c>
      <c r="G188">
        <f t="shared" ca="1" si="44"/>
        <v>2.8803569374473885E-3</v>
      </c>
      <c r="H188">
        <f t="shared" ca="1" si="45"/>
        <v>8.320491464498731E-6</v>
      </c>
      <c r="I188">
        <f t="shared" ca="1" si="46"/>
        <v>6.6580942676690597E-2</v>
      </c>
      <c r="J188">
        <f ca="1">SUM($I$17:I188)*(14-$B$14)/200*$B$3/1000</f>
        <v>1.0192080071975437E-3</v>
      </c>
      <c r="K188">
        <f t="shared" ca="1" si="35"/>
        <v>12.460702670006171</v>
      </c>
      <c r="M188">
        <f t="shared" si="36"/>
        <v>25.65</v>
      </c>
      <c r="N188">
        <f t="shared" si="37"/>
        <v>5.13E-4</v>
      </c>
      <c r="O188">
        <f t="shared" ca="1" si="38"/>
        <v>11.982989705525327</v>
      </c>
      <c r="P188">
        <f t="shared" ca="1" si="47"/>
        <v>5.8424157117719714E-8</v>
      </c>
      <c r="Q188">
        <f t="shared" ca="1" si="48"/>
        <v>0.99903835303561705</v>
      </c>
      <c r="R188">
        <f t="shared" ca="1" si="49"/>
        <v>9.6066477507982765E-4</v>
      </c>
      <c r="S188">
        <f t="shared" ca="1" si="50"/>
        <v>9.237651460276562E-7</v>
      </c>
      <c r="T188">
        <f t="shared" ca="1" si="51"/>
        <v>2.2163516354382476E-2</v>
      </c>
    </row>
    <row r="189" spans="1:20">
      <c r="A189">
        <v>172</v>
      </c>
      <c r="B189">
        <f t="shared" ca="1" si="39"/>
        <v>12.513781888281819</v>
      </c>
      <c r="C189">
        <f t="shared" ca="1" si="40"/>
        <v>3.0635016016056389E-13</v>
      </c>
      <c r="D189">
        <f t="shared" ca="1" si="41"/>
        <v>1.6743882796713277E-30</v>
      </c>
      <c r="E189">
        <f t="shared" ca="1" si="42"/>
        <v>1.7171101673564009E-8</v>
      </c>
      <c r="F189">
        <f t="shared" ca="1" si="43"/>
        <v>0.99673577901117338</v>
      </c>
      <c r="G189">
        <f t="shared" ca="1" si="44"/>
        <v>3.2535833455701983E-3</v>
      </c>
      <c r="H189">
        <f t="shared" ca="1" si="45"/>
        <v>1.0620472154690352E-5</v>
      </c>
      <c r="I189">
        <f t="shared" ca="1" si="46"/>
        <v>7.5236543233688627E-2</v>
      </c>
      <c r="J189">
        <f ca="1">SUM($I$17:I189)*(14-$B$14)/200*$B$3/1000</f>
        <v>1.1190454297127011E-3</v>
      </c>
      <c r="K189">
        <f t="shared" ca="1" si="35"/>
        <v>12.513781888281819</v>
      </c>
      <c r="M189">
        <f t="shared" si="36"/>
        <v>25.8</v>
      </c>
      <c r="N189">
        <f t="shared" si="37"/>
        <v>5.1599999999999997E-4</v>
      </c>
      <c r="O189">
        <f t="shared" ca="1" si="38"/>
        <v>11.982989705525327</v>
      </c>
      <c r="P189">
        <f t="shared" ca="1" si="47"/>
        <v>5.8424157117719714E-8</v>
      </c>
      <c r="Q189">
        <f t="shared" ca="1" si="48"/>
        <v>0.99903835303561705</v>
      </c>
      <c r="R189">
        <f t="shared" ca="1" si="49"/>
        <v>9.6066477507982765E-4</v>
      </c>
      <c r="S189">
        <f t="shared" ca="1" si="50"/>
        <v>9.237651460276562E-7</v>
      </c>
      <c r="T189">
        <f t="shared" ca="1" si="51"/>
        <v>2.2163516354382476E-2</v>
      </c>
    </row>
    <row r="190" spans="1:20">
      <c r="A190">
        <v>173</v>
      </c>
      <c r="B190">
        <f t="shared" ca="1" si="39"/>
        <v>12.566861106557468</v>
      </c>
      <c r="C190">
        <f t="shared" ca="1" si="40"/>
        <v>2.711058527652176E-13</v>
      </c>
      <c r="D190">
        <f t="shared" ca="1" si="41"/>
        <v>1.3118454410559744E-30</v>
      </c>
      <c r="E190">
        <f t="shared" ca="1" si="42"/>
        <v>1.5189168850140266E-8</v>
      </c>
      <c r="F190">
        <f t="shared" ca="1" si="43"/>
        <v>0.99631143873535766</v>
      </c>
      <c r="G190">
        <f t="shared" ca="1" si="44"/>
        <v>3.6749905196557329E-3</v>
      </c>
      <c r="H190">
        <f t="shared" ca="1" si="45"/>
        <v>1.3555555817669267E-5</v>
      </c>
      <c r="I190">
        <f t="shared" ca="1" si="46"/>
        <v>8.5017373846995564E-2</v>
      </c>
      <c r="J190">
        <f ca="1">SUM($I$17:I190)*(14-$B$14)/200*$B$3/1000</f>
        <v>1.2318618233038798E-3</v>
      </c>
      <c r="K190">
        <f t="shared" ca="1" si="35"/>
        <v>12.566861106557468</v>
      </c>
      <c r="M190">
        <f t="shared" si="36"/>
        <v>25.95</v>
      </c>
      <c r="N190">
        <f t="shared" si="37"/>
        <v>5.1900000000000004E-4</v>
      </c>
      <c r="O190">
        <f t="shared" ca="1" si="38"/>
        <v>11.982989705525327</v>
      </c>
      <c r="P190">
        <f t="shared" ca="1" si="47"/>
        <v>5.8424157117719714E-8</v>
      </c>
      <c r="Q190">
        <f t="shared" ca="1" si="48"/>
        <v>0.99903835303561705</v>
      </c>
      <c r="R190">
        <f t="shared" ca="1" si="49"/>
        <v>9.6066477507982765E-4</v>
      </c>
      <c r="S190">
        <f t="shared" ca="1" si="50"/>
        <v>9.237651460276562E-7</v>
      </c>
      <c r="T190">
        <f t="shared" ca="1" si="51"/>
        <v>2.2163516354382476E-2</v>
      </c>
    </row>
    <row r="191" spans="1:20">
      <c r="A191">
        <v>174</v>
      </c>
      <c r="B191">
        <f t="shared" ca="1" si="39"/>
        <v>12.61994032483312</v>
      </c>
      <c r="C191">
        <f t="shared" ca="1" si="40"/>
        <v>2.3991625584603315E-13</v>
      </c>
      <c r="D191">
        <f t="shared" ca="1" si="41"/>
        <v>1.0278584244547065E-30</v>
      </c>
      <c r="E191">
        <f t="shared" ca="1" si="42"/>
        <v>1.343524918458821E-8</v>
      </c>
      <c r="F191">
        <f t="shared" ca="1" si="43"/>
        <v>0.99583193766694711</v>
      </c>
      <c r="G191">
        <f t="shared" ca="1" si="44"/>
        <v>4.1507480773042118E-3</v>
      </c>
      <c r="H191">
        <f t="shared" ca="1" si="45"/>
        <v>1.7300820499499476E-5</v>
      </c>
      <c r="I191">
        <f t="shared" ca="1" si="46"/>
        <v>9.606971243048297E-2</v>
      </c>
      <c r="J191">
        <f ca="1">SUM($I$17:I191)*(14-$B$14)/200*$B$3/1000</f>
        <v>1.3593444541982916E-3</v>
      </c>
      <c r="K191">
        <f t="shared" ca="1" si="35"/>
        <v>12.61994032483312</v>
      </c>
      <c r="M191">
        <f t="shared" si="36"/>
        <v>26.099999999999998</v>
      </c>
      <c r="N191">
        <f t="shared" si="37"/>
        <v>5.22E-4</v>
      </c>
      <c r="O191">
        <f t="shared" ca="1" si="38"/>
        <v>11.982989705525327</v>
      </c>
      <c r="P191">
        <f t="shared" ca="1" si="47"/>
        <v>5.8424157117719714E-8</v>
      </c>
      <c r="Q191">
        <f t="shared" ca="1" si="48"/>
        <v>0.99903835303561705</v>
      </c>
      <c r="R191">
        <f t="shared" ca="1" si="49"/>
        <v>9.6066477507982765E-4</v>
      </c>
      <c r="S191">
        <f t="shared" ca="1" si="50"/>
        <v>9.237651460276562E-7</v>
      </c>
      <c r="T191">
        <f t="shared" ca="1" si="51"/>
        <v>2.2163516354382476E-2</v>
      </c>
    </row>
    <row r="192" spans="1:20">
      <c r="A192">
        <v>175</v>
      </c>
      <c r="B192">
        <f t="shared" ca="1" si="39"/>
        <v>12.673019543108769</v>
      </c>
      <c r="C192">
        <f t="shared" ca="1" si="40"/>
        <v>2.1231489188478583E-13</v>
      </c>
      <c r="D192">
        <f t="shared" ca="1" si="41"/>
        <v>8.053992605078325E-31</v>
      </c>
      <c r="E192">
        <f t="shared" ca="1" si="42"/>
        <v>1.1883110733906491E-8</v>
      </c>
      <c r="F192">
        <f t="shared" ca="1" si="43"/>
        <v>0.99529010695988118</v>
      </c>
      <c r="G192">
        <f t="shared" ca="1" si="44"/>
        <v>4.6878016804397437E-3</v>
      </c>
      <c r="H192">
        <f t="shared" ca="1" si="45"/>
        <v>2.2079476568151481E-5</v>
      </c>
      <c r="I192">
        <f t="shared" ca="1" si="46"/>
        <v>0.10855885215346159</v>
      </c>
      <c r="J192">
        <f ca="1">SUM($I$17:I192)*(14-$B$14)/200*$B$3/1000</f>
        <v>1.5033999294284796E-3</v>
      </c>
      <c r="K192">
        <f t="shared" ca="1" si="35"/>
        <v>12.673019543108769</v>
      </c>
      <c r="M192">
        <f t="shared" si="36"/>
        <v>26.25</v>
      </c>
      <c r="N192">
        <f t="shared" si="37"/>
        <v>5.2499999999999997E-4</v>
      </c>
      <c r="O192">
        <f t="shared" ca="1" si="38"/>
        <v>11.982989705525327</v>
      </c>
      <c r="P192">
        <f t="shared" ca="1" si="47"/>
        <v>5.8424157117719714E-8</v>
      </c>
      <c r="Q192">
        <f t="shared" ca="1" si="48"/>
        <v>0.99903835303561705</v>
      </c>
      <c r="R192">
        <f t="shared" ca="1" si="49"/>
        <v>9.6066477507982765E-4</v>
      </c>
      <c r="S192">
        <f t="shared" ca="1" si="50"/>
        <v>9.237651460276562E-7</v>
      </c>
      <c r="T192">
        <f t="shared" ca="1" si="51"/>
        <v>2.2163516354382476E-2</v>
      </c>
    </row>
    <row r="193" spans="1:20">
      <c r="A193">
        <v>176</v>
      </c>
      <c r="B193">
        <f t="shared" ca="1" si="39"/>
        <v>12.726098761384417</v>
      </c>
      <c r="C193">
        <f t="shared" ca="1" si="40"/>
        <v>1.8788894965490359E-13</v>
      </c>
      <c r="D193">
        <f t="shared" ca="1" si="41"/>
        <v>6.3113175459868334E-31</v>
      </c>
      <c r="E193">
        <f t="shared" ca="1" si="42"/>
        <v>1.0509539435241911E-8</v>
      </c>
      <c r="F193">
        <f t="shared" ca="1" si="43"/>
        <v>0.99467784672854587</v>
      </c>
      <c r="G193">
        <f t="shared" ca="1" si="44"/>
        <v>5.2939667210630268E-3</v>
      </c>
      <c r="H193">
        <f t="shared" ca="1" si="45"/>
        <v>2.8176040851718407E-5</v>
      </c>
      <c r="I193">
        <f t="shared" ca="1" si="46"/>
        <v>0.12267157314367526</v>
      </c>
      <c r="J193">
        <f ca="1">SUM($I$17:I193)*(14-$B$14)/200*$B$3/1000</f>
        <v>1.6661827096062403E-3</v>
      </c>
      <c r="K193">
        <f t="shared" ca="1" si="35"/>
        <v>12.726098761384417</v>
      </c>
      <c r="M193">
        <f t="shared" si="36"/>
        <v>26.4</v>
      </c>
      <c r="N193">
        <f t="shared" si="37"/>
        <v>5.2800000000000004E-4</v>
      </c>
      <c r="O193">
        <f t="shared" ca="1" si="38"/>
        <v>11.982989705525327</v>
      </c>
      <c r="P193">
        <f t="shared" ca="1" si="47"/>
        <v>5.8424157117719714E-8</v>
      </c>
      <c r="Q193">
        <f t="shared" ca="1" si="48"/>
        <v>0.99903835303561705</v>
      </c>
      <c r="R193">
        <f t="shared" ca="1" si="49"/>
        <v>9.6066477507982765E-4</v>
      </c>
      <c r="S193">
        <f t="shared" ca="1" si="50"/>
        <v>9.237651460276562E-7</v>
      </c>
      <c r="T193">
        <f t="shared" ca="1" si="51"/>
        <v>2.2163516354382476E-2</v>
      </c>
    </row>
    <row r="194" spans="1:20">
      <c r="A194">
        <v>177</v>
      </c>
      <c r="B194">
        <f t="shared" ca="1" si="39"/>
        <v>12.779177979660066</v>
      </c>
      <c r="C194">
        <f t="shared" ca="1" si="40"/>
        <v>1.6627311013859508E-13</v>
      </c>
      <c r="D194">
        <f t="shared" ca="1" si="41"/>
        <v>4.9461100007879298E-31</v>
      </c>
      <c r="E194">
        <f t="shared" ca="1" si="42"/>
        <v>9.2939919127794072E-9</v>
      </c>
      <c r="F194">
        <f t="shared" ca="1" si="43"/>
        <v>0.99398600542130444</v>
      </c>
      <c r="G194">
        <f t="shared" ca="1" si="44"/>
        <v>5.9780321940978822E-3</v>
      </c>
      <c r="H194">
        <f t="shared" ca="1" si="45"/>
        <v>3.5953090605660547E-5</v>
      </c>
      <c r="I194">
        <f t="shared" ca="1" si="46"/>
        <v>0.13861893543067139</v>
      </c>
      <c r="J194">
        <f ca="1">SUM($I$17:I194)*(14-$B$14)/200*$B$3/1000</f>
        <v>1.8501273278778089E-3</v>
      </c>
      <c r="K194">
        <f t="shared" ca="1" si="35"/>
        <v>12.779177979660066</v>
      </c>
      <c r="M194">
        <f t="shared" si="36"/>
        <v>26.55</v>
      </c>
      <c r="N194">
        <f t="shared" si="37"/>
        <v>5.31E-4</v>
      </c>
      <c r="O194">
        <f t="shared" ca="1" si="38"/>
        <v>11.982989705525327</v>
      </c>
      <c r="P194">
        <f t="shared" ca="1" si="47"/>
        <v>5.8424157117719714E-8</v>
      </c>
      <c r="Q194">
        <f t="shared" ca="1" si="48"/>
        <v>0.99903835303561705</v>
      </c>
      <c r="R194">
        <f t="shared" ca="1" si="49"/>
        <v>9.6066477507982765E-4</v>
      </c>
      <c r="S194">
        <f t="shared" ca="1" si="50"/>
        <v>9.237651460276562E-7</v>
      </c>
      <c r="T194">
        <f t="shared" ca="1" si="51"/>
        <v>2.2163516354382476E-2</v>
      </c>
    </row>
    <row r="195" spans="1:20">
      <c r="A195">
        <v>178</v>
      </c>
      <c r="B195">
        <f t="shared" ca="1" si="39"/>
        <v>12.832257197935718</v>
      </c>
      <c r="C195">
        <f t="shared" ca="1" si="40"/>
        <v>1.4714408274643115E-13</v>
      </c>
      <c r="D195">
        <f t="shared" ca="1" si="41"/>
        <v>3.8765647077085733E-31</v>
      </c>
      <c r="E195">
        <f t="shared" ca="1" si="42"/>
        <v>8.2182882280989056E-9</v>
      </c>
      <c r="F195">
        <f t="shared" ca="1" si="43"/>
        <v>0.99320424369208948</v>
      </c>
      <c r="G195">
        <f t="shared" ca="1" si="44"/>
        <v>6.7498755312073791E-3</v>
      </c>
      <c r="H195">
        <f t="shared" ca="1" si="45"/>
        <v>4.5872558415000842E-5</v>
      </c>
      <c r="I195">
        <f t="shared" ca="1" si="46"/>
        <v>0.15663943486863086</v>
      </c>
      <c r="J195">
        <f ca="1">SUM($I$17:I195)*(14-$B$14)/200*$B$3/1000</f>
        <v>2.0579847967269692E-3</v>
      </c>
      <c r="K195">
        <f t="shared" ca="1" si="35"/>
        <v>12.832257197935718</v>
      </c>
      <c r="M195">
        <f t="shared" si="36"/>
        <v>26.7</v>
      </c>
      <c r="N195">
        <f t="shared" si="37"/>
        <v>5.3399999999999997E-4</v>
      </c>
      <c r="O195">
        <f t="shared" ca="1" si="38"/>
        <v>11.982989705525327</v>
      </c>
      <c r="P195">
        <f t="shared" ca="1" si="47"/>
        <v>5.8424157117719714E-8</v>
      </c>
      <c r="Q195">
        <f t="shared" ca="1" si="48"/>
        <v>0.99903835303561705</v>
      </c>
      <c r="R195">
        <f t="shared" ca="1" si="49"/>
        <v>9.6066477507982765E-4</v>
      </c>
      <c r="S195">
        <f t="shared" ca="1" si="50"/>
        <v>9.237651460276562E-7</v>
      </c>
      <c r="T195">
        <f t="shared" ca="1" si="51"/>
        <v>2.2163516354382476E-2</v>
      </c>
    </row>
    <row r="196" spans="1:20">
      <c r="A196">
        <v>179</v>
      </c>
      <c r="B196">
        <f t="shared" ca="1" si="39"/>
        <v>12.885336416211366</v>
      </c>
      <c r="C196">
        <f t="shared" ca="1" si="40"/>
        <v>1.3021577012206838E-13</v>
      </c>
      <c r="D196">
        <f t="shared" ca="1" si="41"/>
        <v>3.0386105230633781E-31</v>
      </c>
      <c r="E196">
        <f t="shared" ca="1" si="42"/>
        <v>7.2663399787717508E-9</v>
      </c>
      <c r="F196">
        <f t="shared" ca="1" si="43"/>
        <v>0.99232088083335523</v>
      </c>
      <c r="G196">
        <f t="shared" ca="1" si="44"/>
        <v>7.6205891183773094E-3</v>
      </c>
      <c r="H196">
        <f t="shared" ca="1" si="45"/>
        <v>5.8522781927515602E-5</v>
      </c>
      <c r="I196">
        <f t="shared" ca="1" si="46"/>
        <v>0.1770025691979879</v>
      </c>
      <c r="J196">
        <f ca="1">SUM($I$17:I196)*(14-$B$14)/200*$B$3/1000</f>
        <v>2.2928637468722377E-3</v>
      </c>
      <c r="K196">
        <f t="shared" ca="1" si="35"/>
        <v>12.885336416211366</v>
      </c>
      <c r="M196">
        <f t="shared" si="36"/>
        <v>26.849999999999998</v>
      </c>
      <c r="N196">
        <f t="shared" si="37"/>
        <v>5.3700000000000004E-4</v>
      </c>
      <c r="O196">
        <f t="shared" ca="1" si="38"/>
        <v>11.982989705525327</v>
      </c>
      <c r="P196">
        <f t="shared" ca="1" si="47"/>
        <v>5.8424157117719714E-8</v>
      </c>
      <c r="Q196">
        <f t="shared" ca="1" si="48"/>
        <v>0.99903835303561705</v>
      </c>
      <c r="R196">
        <f t="shared" ca="1" si="49"/>
        <v>9.6066477507982765E-4</v>
      </c>
      <c r="S196">
        <f t="shared" ca="1" si="50"/>
        <v>9.237651460276562E-7</v>
      </c>
      <c r="T196">
        <f t="shared" ca="1" si="51"/>
        <v>2.2163516354382476E-2</v>
      </c>
    </row>
    <row r="197" spans="1:20">
      <c r="A197">
        <v>180</v>
      </c>
      <c r="B197">
        <f t="shared" ca="1" si="39"/>
        <v>12.938415634487015</v>
      </c>
      <c r="C197">
        <f t="shared" ca="1" si="40"/>
        <v>1.1523498921600143E-13</v>
      </c>
      <c r="D197">
        <f t="shared" ca="1" si="41"/>
        <v>2.3820653426714032E-31</v>
      </c>
      <c r="E197">
        <f t="shared" ca="1" si="42"/>
        <v>6.4239096786542175E-9</v>
      </c>
      <c r="F197">
        <f t="shared" ca="1" si="43"/>
        <v>0.99132272161607315</v>
      </c>
      <c r="G197">
        <f t="shared" ca="1" si="44"/>
        <v>8.6026191208114344E-3</v>
      </c>
      <c r="H197">
        <f t="shared" ca="1" si="45"/>
        <v>7.4652839205688776E-5</v>
      </c>
      <c r="I197">
        <f t="shared" ca="1" si="46"/>
        <v>0.20001286752867739</v>
      </c>
      <c r="J197">
        <f ca="1">SUM($I$17:I197)*(14-$B$14)/200*$B$3/1000</f>
        <v>2.5582769132095674E-3</v>
      </c>
      <c r="K197">
        <f t="shared" ca="1" si="35"/>
        <v>12.938415634487015</v>
      </c>
      <c r="M197">
        <f t="shared" si="36"/>
        <v>27</v>
      </c>
      <c r="N197">
        <f t="shared" si="37"/>
        <v>5.4000000000000001E-4</v>
      </c>
      <c r="O197">
        <f t="shared" ca="1" si="38"/>
        <v>11.982989705525327</v>
      </c>
      <c r="P197">
        <f t="shared" ca="1" si="47"/>
        <v>5.8424157117719714E-8</v>
      </c>
      <c r="Q197">
        <f t="shared" ca="1" si="48"/>
        <v>0.99903835303561705</v>
      </c>
      <c r="R197">
        <f t="shared" ca="1" si="49"/>
        <v>9.6066477507982765E-4</v>
      </c>
      <c r="S197">
        <f t="shared" ca="1" si="50"/>
        <v>9.237651460276562E-7</v>
      </c>
      <c r="T197">
        <f t="shared" ca="1" si="51"/>
        <v>2.2163516354382476E-2</v>
      </c>
    </row>
    <row r="198" spans="1:20">
      <c r="A198">
        <v>181</v>
      </c>
      <c r="B198">
        <f t="shared" ca="1" si="39"/>
        <v>12.991494852762663</v>
      </c>
      <c r="C198">
        <f t="shared" ca="1" si="40"/>
        <v>1.0197768463192835E-13</v>
      </c>
      <c r="D198">
        <f t="shared" ca="1" si="41"/>
        <v>1.8676247746158266E-31</v>
      </c>
      <c r="E198">
        <f t="shared" ca="1" si="42"/>
        <v>5.6783978212076014E-9</v>
      </c>
      <c r="F198">
        <f t="shared" ca="1" si="43"/>
        <v>0.99019486115120348</v>
      </c>
      <c r="G198">
        <f t="shared" ca="1" si="44"/>
        <v>9.709917073771078E-3</v>
      </c>
      <c r="H198">
        <f t="shared" ca="1" si="45"/>
        <v>9.5216096627584993E-5</v>
      </c>
      <c r="I198">
        <f t="shared" ca="1" si="46"/>
        <v>0.2260144434456145</v>
      </c>
      <c r="J198">
        <f ca="1">SUM($I$17:I198)*(14-$B$14)/200*$B$3/1000</f>
        <v>2.858193662637047E-3</v>
      </c>
      <c r="K198">
        <f t="shared" ca="1" si="35"/>
        <v>12.991494852762663</v>
      </c>
      <c r="M198">
        <f t="shared" si="36"/>
        <v>27.15</v>
      </c>
      <c r="N198">
        <f t="shared" si="37"/>
        <v>5.4299999999999997E-4</v>
      </c>
      <c r="O198">
        <f t="shared" ca="1" si="38"/>
        <v>12.036068923800975</v>
      </c>
      <c r="P198">
        <f t="shared" ca="1" si="47"/>
        <v>5.169623253677167E-8</v>
      </c>
      <c r="Q198">
        <f t="shared" ca="1" si="48"/>
        <v>0.99891335158527317</v>
      </c>
      <c r="R198">
        <f t="shared" ca="1" si="49"/>
        <v>1.0854173061594762E-3</v>
      </c>
      <c r="S198">
        <f t="shared" ca="1" si="50"/>
        <v>1.1794123350546906E-6</v>
      </c>
      <c r="T198">
        <f t="shared" ca="1" si="51"/>
        <v>2.5044811587858443E-2</v>
      </c>
    </row>
    <row r="199" spans="1:20">
      <c r="A199">
        <v>182</v>
      </c>
      <c r="B199">
        <f t="shared" ca="1" si="39"/>
        <v>13.044574071038312</v>
      </c>
      <c r="C199">
        <f t="shared" ca="1" si="40"/>
        <v>9.0245577611812525E-14</v>
      </c>
      <c r="D199">
        <f t="shared" ca="1" si="41"/>
        <v>1.4645037681776264E-31</v>
      </c>
      <c r="E199">
        <f t="shared" ca="1" si="42"/>
        <v>5.0186544412250902E-9</v>
      </c>
      <c r="F199">
        <f t="shared" ca="1" si="43"/>
        <v>0.98892046514673781</v>
      </c>
      <c r="G199">
        <f t="shared" ca="1" si="44"/>
        <v>1.0958104444746722E-2</v>
      </c>
      <c r="H199">
        <f t="shared" ca="1" si="45"/>
        <v>1.2142538986101388E-4</v>
      </c>
      <c r="I199">
        <f t="shared" ca="1" si="46"/>
        <v>0.25539613975202774</v>
      </c>
      <c r="J199">
        <f ca="1">SUM($I$17:I199)*(14-$B$14)/200*$B$3/1000</f>
        <v>3.1970993488534502E-3</v>
      </c>
      <c r="K199">
        <f t="shared" ca="1" si="35"/>
        <v>13.044574071038312</v>
      </c>
      <c r="M199">
        <f t="shared" si="36"/>
        <v>27.3</v>
      </c>
      <c r="N199">
        <f t="shared" si="37"/>
        <v>5.4600000000000004E-4</v>
      </c>
      <c r="O199">
        <f t="shared" ca="1" si="38"/>
        <v>12.036068923800975</v>
      </c>
      <c r="P199">
        <f t="shared" ca="1" si="47"/>
        <v>5.169623253677167E-8</v>
      </c>
      <c r="Q199">
        <f t="shared" ca="1" si="48"/>
        <v>0.99891335158527317</v>
      </c>
      <c r="R199">
        <f t="shared" ca="1" si="49"/>
        <v>1.0854173061594762E-3</v>
      </c>
      <c r="S199">
        <f t="shared" ca="1" si="50"/>
        <v>1.1794123350546906E-6</v>
      </c>
      <c r="T199">
        <f t="shared" ca="1" si="51"/>
        <v>2.5044811587858443E-2</v>
      </c>
    </row>
    <row r="200" spans="1:20">
      <c r="A200">
        <v>183</v>
      </c>
      <c r="B200">
        <f t="shared" ca="1" si="39"/>
        <v>13.097653289313964</v>
      </c>
      <c r="C200">
        <f t="shared" ca="1" si="40"/>
        <v>7.9863200541226238E-14</v>
      </c>
      <c r="D200">
        <f t="shared" ca="1" si="41"/>
        <v>1.1485896092888849E-31</v>
      </c>
      <c r="E200">
        <f t="shared" ca="1" si="42"/>
        <v>4.4348123567728707E-9</v>
      </c>
      <c r="F200">
        <f t="shared" ca="1" si="43"/>
        <v>0.98748052269259734</v>
      </c>
      <c r="G200">
        <f t="shared" ca="1" si="44"/>
        <v>1.2364650001509136E-2</v>
      </c>
      <c r="H200">
        <f t="shared" ca="1" si="45"/>
        <v>1.5482287108098519E-4</v>
      </c>
      <c r="I200">
        <f t="shared" ca="1" si="46"/>
        <v>0.28859734169470347</v>
      </c>
      <c r="J200">
        <f ca="1">SUM($I$17:I200)*(14-$B$14)/200*$B$3/1000</f>
        <v>3.5800623811930825E-3</v>
      </c>
      <c r="K200">
        <f t="shared" ca="1" si="35"/>
        <v>13.097653289313964</v>
      </c>
      <c r="M200">
        <f t="shared" si="36"/>
        <v>27.45</v>
      </c>
      <c r="N200">
        <f t="shared" si="37"/>
        <v>5.4900000000000001E-4</v>
      </c>
      <c r="O200">
        <f t="shared" ca="1" si="38"/>
        <v>12.036068923800975</v>
      </c>
      <c r="P200">
        <f t="shared" ca="1" si="47"/>
        <v>5.169623253677167E-8</v>
      </c>
      <c r="Q200">
        <f t="shared" ca="1" si="48"/>
        <v>0.99891335158527317</v>
      </c>
      <c r="R200">
        <f t="shared" ca="1" si="49"/>
        <v>1.0854173061594762E-3</v>
      </c>
      <c r="S200">
        <f t="shared" ca="1" si="50"/>
        <v>1.1794123350546906E-6</v>
      </c>
      <c r="T200">
        <f t="shared" ca="1" si="51"/>
        <v>2.5044811587858443E-2</v>
      </c>
    </row>
    <row r="201" spans="1:20">
      <c r="A201">
        <v>184</v>
      </c>
      <c r="B201">
        <f t="shared" ca="1" si="39"/>
        <v>13.150732507589613</v>
      </c>
      <c r="C201">
        <f t="shared" ca="1" si="40"/>
        <v>7.067527262248152E-14</v>
      </c>
      <c r="D201">
        <f t="shared" ca="1" si="41"/>
        <v>9.0099539652744624E-32</v>
      </c>
      <c r="E201">
        <f t="shared" ca="1" si="42"/>
        <v>3.9181395974365811E-9</v>
      </c>
      <c r="F201">
        <f t="shared" ca="1" si="43"/>
        <v>0.98585356847471317</v>
      </c>
      <c r="G201">
        <f t="shared" ca="1" si="44"/>
        <v>1.3949059294624032E-2</v>
      </c>
      <c r="H201">
        <f t="shared" ca="1" si="45"/>
        <v>1.9736831252330952E-4</v>
      </c>
      <c r="I201">
        <f t="shared" ca="1" si="46"/>
        <v>0.32611454548834323</v>
      </c>
      <c r="J201">
        <f ca="1">SUM($I$17:I201)*(14-$B$14)/200*$B$3/1000</f>
        <v>4.0128100097640822E-3</v>
      </c>
      <c r="K201">
        <f t="shared" ca="1" si="35"/>
        <v>13.150732507589613</v>
      </c>
      <c r="M201">
        <f t="shared" si="36"/>
        <v>27.599999999999998</v>
      </c>
      <c r="N201">
        <f t="shared" si="37"/>
        <v>5.5199999999999997E-4</v>
      </c>
      <c r="O201">
        <f t="shared" ca="1" si="38"/>
        <v>12.036068923800975</v>
      </c>
      <c r="P201">
        <f t="shared" ca="1" si="47"/>
        <v>5.169623253677167E-8</v>
      </c>
      <c r="Q201">
        <f t="shared" ca="1" si="48"/>
        <v>0.99891335158527317</v>
      </c>
      <c r="R201">
        <f t="shared" ca="1" si="49"/>
        <v>1.0854173061594762E-3</v>
      </c>
      <c r="S201">
        <f t="shared" ca="1" si="50"/>
        <v>1.1794123350546906E-6</v>
      </c>
      <c r="T201">
        <f t="shared" ca="1" si="51"/>
        <v>2.5044811587858443E-2</v>
      </c>
    </row>
    <row r="202" spans="1:20">
      <c r="A202">
        <v>185</v>
      </c>
      <c r="B202">
        <f t="shared" ca="1" si="39"/>
        <v>13.203811725865261</v>
      </c>
      <c r="C202">
        <f t="shared" ca="1" si="40"/>
        <v>6.2544377465609024E-14</v>
      </c>
      <c r="D202">
        <f t="shared" ca="1" si="41"/>
        <v>7.0692715717431215E-32</v>
      </c>
      <c r="E202">
        <f t="shared" ca="1" si="42"/>
        <v>3.4609088119537424E-9</v>
      </c>
      <c r="F202">
        <f t="shared" ca="1" si="43"/>
        <v>0.98401537111848791</v>
      </c>
      <c r="G202">
        <f t="shared" ca="1" si="44"/>
        <v>1.5733074834097818E-2</v>
      </c>
      <c r="H202">
        <f t="shared" ca="1" si="45"/>
        <v>2.5155058650553984E-4</v>
      </c>
      <c r="I202">
        <f t="shared" ca="1" si="46"/>
        <v>0.36850878022251904</v>
      </c>
      <c r="J202">
        <f ca="1">SUM($I$17:I202)*(14-$B$14)/200*$B$3/1000</f>
        <v>4.5018139593121908E-3</v>
      </c>
      <c r="K202">
        <f t="shared" ca="1" si="35"/>
        <v>13.203811725865261</v>
      </c>
      <c r="M202">
        <f t="shared" si="36"/>
        <v>27.75</v>
      </c>
      <c r="N202">
        <f t="shared" si="37"/>
        <v>5.5500000000000005E-4</v>
      </c>
      <c r="O202">
        <f t="shared" ca="1" si="38"/>
        <v>12.036068923800975</v>
      </c>
      <c r="P202">
        <f t="shared" ca="1" si="47"/>
        <v>5.169623253677167E-8</v>
      </c>
      <c r="Q202">
        <f t="shared" ca="1" si="48"/>
        <v>0.99891335158527317</v>
      </c>
      <c r="R202">
        <f t="shared" ca="1" si="49"/>
        <v>1.0854173061594762E-3</v>
      </c>
      <c r="S202">
        <f t="shared" ca="1" si="50"/>
        <v>1.1794123350546906E-6</v>
      </c>
      <c r="T202">
        <f t="shared" ca="1" si="51"/>
        <v>2.5044811587858443E-2</v>
      </c>
    </row>
    <row r="203" spans="1:20">
      <c r="A203">
        <v>186</v>
      </c>
      <c r="B203">
        <f t="shared" ca="1" si="39"/>
        <v>13.25689094414091</v>
      </c>
      <c r="C203">
        <f t="shared" ca="1" si="40"/>
        <v>5.5348907862808228E-14</v>
      </c>
      <c r="D203">
        <f t="shared" ca="1" si="41"/>
        <v>5.5479659403433179E-32</v>
      </c>
      <c r="E203">
        <f t="shared" ca="1" si="42"/>
        <v>3.0562817023051686E-9</v>
      </c>
      <c r="F203">
        <f t="shared" ca="1" si="43"/>
        <v>0.98193858421910962</v>
      </c>
      <c r="G203">
        <f t="shared" ca="1" si="44"/>
        <v>1.7740884547406303E-2</v>
      </c>
      <c r="H203">
        <f t="shared" ca="1" si="45"/>
        <v>3.2052817720234215E-4</v>
      </c>
      <c r="I203">
        <f t="shared" ca="1" si="46"/>
        <v>0.41641399396160833</v>
      </c>
      <c r="J203">
        <f ca="1">SUM($I$17:I203)*(14-$B$14)/200*$B$3/1000</f>
        <v>5.0543871912752695E-3</v>
      </c>
      <c r="K203">
        <f t="shared" ca="1" si="35"/>
        <v>13.25689094414091</v>
      </c>
      <c r="M203">
        <f t="shared" si="36"/>
        <v>27.9</v>
      </c>
      <c r="N203">
        <f t="shared" si="37"/>
        <v>5.5800000000000001E-4</v>
      </c>
      <c r="O203">
        <f t="shared" ca="1" si="38"/>
        <v>12.036068923800975</v>
      </c>
      <c r="P203">
        <f t="shared" ca="1" si="47"/>
        <v>5.169623253677167E-8</v>
      </c>
      <c r="Q203">
        <f t="shared" ca="1" si="48"/>
        <v>0.99891335158527317</v>
      </c>
      <c r="R203">
        <f t="shared" ca="1" si="49"/>
        <v>1.0854173061594762E-3</v>
      </c>
      <c r="S203">
        <f t="shared" ca="1" si="50"/>
        <v>1.1794123350546906E-6</v>
      </c>
      <c r="T203">
        <f t="shared" ca="1" si="51"/>
        <v>2.5044811587858443E-2</v>
      </c>
    </row>
    <row r="204" spans="1:20">
      <c r="A204">
        <v>187</v>
      </c>
      <c r="B204">
        <f t="shared" ca="1" si="39"/>
        <v>13.309970162416562</v>
      </c>
      <c r="C204">
        <f t="shared" ca="1" si="40"/>
        <v>4.8981247008016271E-14</v>
      </c>
      <c r="D204">
        <f t="shared" ca="1" si="41"/>
        <v>4.3552620132400795E-32</v>
      </c>
      <c r="E204">
        <f t="shared" ca="1" si="42"/>
        <v>2.6982067561281884E-9</v>
      </c>
      <c r="F204">
        <f t="shared" ca="1" si="43"/>
        <v>0.97959235657381272</v>
      </c>
      <c r="G204">
        <f t="shared" ca="1" si="44"/>
        <v>1.9999334774255393E-2</v>
      </c>
      <c r="H204">
        <f t="shared" ca="1" si="45"/>
        <v>4.083059537251533E-4</v>
      </c>
      <c r="I204">
        <f t="shared" ca="1" si="46"/>
        <v>0.47054652922539114</v>
      </c>
      <c r="J204">
        <f ca="1">SUM($I$17:I204)*(14-$B$14)/200*$B$3/1000</f>
        <v>5.6787932396153628E-3</v>
      </c>
      <c r="K204">
        <f t="shared" ca="1" si="35"/>
        <v>13.309970162416562</v>
      </c>
      <c r="M204">
        <f t="shared" si="36"/>
        <v>28.05</v>
      </c>
      <c r="N204">
        <f t="shared" si="37"/>
        <v>5.6100000000000008E-4</v>
      </c>
      <c r="O204">
        <f t="shared" ca="1" si="38"/>
        <v>12.036068923800975</v>
      </c>
      <c r="P204">
        <f t="shared" ca="1" si="47"/>
        <v>5.169623253677167E-8</v>
      </c>
      <c r="Q204">
        <f t="shared" ca="1" si="48"/>
        <v>0.99891335158527317</v>
      </c>
      <c r="R204">
        <f t="shared" ca="1" si="49"/>
        <v>1.0854173061594762E-3</v>
      </c>
      <c r="S204">
        <f t="shared" ca="1" si="50"/>
        <v>1.1794123350546906E-6</v>
      </c>
      <c r="T204">
        <f t="shared" ca="1" si="51"/>
        <v>2.5044811587858443E-2</v>
      </c>
    </row>
    <row r="205" spans="1:20">
      <c r="A205">
        <v>188</v>
      </c>
      <c r="B205">
        <f t="shared" ca="1" si="39"/>
        <v>13.36304938069221</v>
      </c>
      <c r="C205">
        <f t="shared" ca="1" si="40"/>
        <v>4.3346158959578108E-14</v>
      </c>
      <c r="D205">
        <f t="shared" ca="1" si="41"/>
        <v>3.4200503749879009E-32</v>
      </c>
      <c r="E205">
        <f t="shared" ca="1" si="42"/>
        <v>2.3813287482697777E-9</v>
      </c>
      <c r="F205">
        <f t="shared" ca="1" si="43"/>
        <v>0.97694189825005906</v>
      </c>
      <c r="G205">
        <f t="shared" ca="1" si="44"/>
        <v>2.2538142287557555E-2</v>
      </c>
      <c r="H205">
        <f t="shared" ca="1" si="45"/>
        <v>5.199570810547529E-4</v>
      </c>
      <c r="I205">
        <f t="shared" ca="1" si="46"/>
        <v>0.53171582927978756</v>
      </c>
      <c r="J205">
        <f ca="1">SUM($I$17:I205)*(14-$B$14)/200*$B$3/1000</f>
        <v>6.3843697536893557E-3</v>
      </c>
      <c r="K205">
        <f t="shared" ca="1" si="35"/>
        <v>13.36304938069221</v>
      </c>
      <c r="M205">
        <f t="shared" si="36"/>
        <v>28.2</v>
      </c>
      <c r="N205">
        <f t="shared" si="37"/>
        <v>5.6400000000000005E-4</v>
      </c>
      <c r="O205">
        <f t="shared" ca="1" si="38"/>
        <v>12.036068923800975</v>
      </c>
      <c r="P205">
        <f t="shared" ca="1" si="47"/>
        <v>5.169623253677167E-8</v>
      </c>
      <c r="Q205">
        <f t="shared" ca="1" si="48"/>
        <v>0.99891335158527317</v>
      </c>
      <c r="R205">
        <f t="shared" ca="1" si="49"/>
        <v>1.0854173061594762E-3</v>
      </c>
      <c r="S205">
        <f t="shared" ca="1" si="50"/>
        <v>1.1794123350546906E-6</v>
      </c>
      <c r="T205">
        <f t="shared" ca="1" si="51"/>
        <v>2.5044811587858443E-2</v>
      </c>
    </row>
    <row r="206" spans="1:20">
      <c r="A206">
        <v>189</v>
      </c>
      <c r="B206">
        <f t="shared" ca="1" si="39"/>
        <v>13.416128598967859</v>
      </c>
      <c r="C206">
        <f t="shared" ca="1" si="40"/>
        <v>3.8359364273463973E-14</v>
      </c>
      <c r="D206">
        <f t="shared" ca="1" si="41"/>
        <v>2.686624879294482E-32</v>
      </c>
      <c r="E206">
        <f t="shared" ca="1" si="42"/>
        <v>2.1009086583897335E-9</v>
      </c>
      <c r="F206">
        <f t="shared" ca="1" si="43"/>
        <v>0.97394799949055166</v>
      </c>
      <c r="G206">
        <f t="shared" ca="1" si="44"/>
        <v>2.5390097514319445E-2</v>
      </c>
      <c r="H206">
        <f t="shared" ca="1" si="45"/>
        <v>6.6190089422007623E-4</v>
      </c>
      <c r="I206">
        <f t="shared" ca="1" si="46"/>
        <v>0.60083653501646239</v>
      </c>
      <c r="J206">
        <f ca="1">SUM($I$17:I206)*(14-$B$14)/200*$B$3/1000</f>
        <v>7.181668093442446E-3</v>
      </c>
      <c r="K206">
        <f t="shared" ca="1" si="35"/>
        <v>13.416128598967859</v>
      </c>
      <c r="M206">
        <f t="shared" si="36"/>
        <v>28.349999999999998</v>
      </c>
      <c r="N206">
        <f t="shared" si="37"/>
        <v>5.669999999999999E-4</v>
      </c>
      <c r="O206">
        <f t="shared" ca="1" si="38"/>
        <v>12.036068923800975</v>
      </c>
      <c r="P206">
        <f t="shared" ca="1" si="47"/>
        <v>5.169623253677167E-8</v>
      </c>
      <c r="Q206">
        <f t="shared" ca="1" si="48"/>
        <v>0.99891335158527317</v>
      </c>
      <c r="R206">
        <f t="shared" ca="1" si="49"/>
        <v>1.0854173061594762E-3</v>
      </c>
      <c r="S206">
        <f t="shared" ca="1" si="50"/>
        <v>1.1794123350546906E-6</v>
      </c>
      <c r="T206">
        <f t="shared" ca="1" si="51"/>
        <v>2.5044811587858443E-2</v>
      </c>
    </row>
    <row r="207" spans="1:20">
      <c r="A207">
        <v>190</v>
      </c>
      <c r="B207">
        <f t="shared" ca="1" si="39"/>
        <v>13.469207817243507</v>
      </c>
      <c r="C207">
        <f t="shared" ca="1" si="40"/>
        <v>3.3946279503945833E-14</v>
      </c>
      <c r="D207">
        <f t="shared" ca="1" si="41"/>
        <v>2.1113443395998536E-32</v>
      </c>
      <c r="E207">
        <f t="shared" ca="1" si="42"/>
        <v>1.8527528073899759E-9</v>
      </c>
      <c r="F207">
        <f t="shared" ca="1" si="43"/>
        <v>0.97056650019346968</v>
      </c>
      <c r="G207">
        <f t="shared" ca="1" si="44"/>
        <v>2.8591248124279822E-2</v>
      </c>
      <c r="H207">
        <f t="shared" ca="1" si="45"/>
        <v>8.4224982949770533E-4</v>
      </c>
      <c r="I207">
        <f t="shared" ca="1" si="46"/>
        <v>0.67894215293106319</v>
      </c>
      <c r="J207">
        <f ca="1">SUM($I$17:I207)*(14-$B$14)/200*$B$3/1000</f>
        <v>8.0826110617416274E-3</v>
      </c>
      <c r="K207">
        <f t="shared" ca="1" si="35"/>
        <v>13.469207817243507</v>
      </c>
      <c r="M207">
        <f t="shared" si="36"/>
        <v>28.5</v>
      </c>
      <c r="N207">
        <f t="shared" si="37"/>
        <v>5.7000000000000009E-4</v>
      </c>
      <c r="O207">
        <f t="shared" ca="1" si="38"/>
        <v>12.036068923800975</v>
      </c>
      <c r="P207">
        <f t="shared" ca="1" si="47"/>
        <v>5.169623253677167E-8</v>
      </c>
      <c r="Q207">
        <f t="shared" ca="1" si="48"/>
        <v>0.99891335158527317</v>
      </c>
      <c r="R207">
        <f t="shared" ca="1" si="49"/>
        <v>1.0854173061594762E-3</v>
      </c>
      <c r="S207">
        <f t="shared" ca="1" si="50"/>
        <v>1.1794123350546906E-6</v>
      </c>
      <c r="T207">
        <f t="shared" ca="1" si="51"/>
        <v>2.5044811587858443E-2</v>
      </c>
    </row>
    <row r="208" spans="1:20">
      <c r="A208">
        <v>191</v>
      </c>
      <c r="B208">
        <f t="shared" ca="1" si="39"/>
        <v>13.522287035519156</v>
      </c>
      <c r="C208">
        <f t="shared" ca="1" si="40"/>
        <v>3.0040901719457825E-14</v>
      </c>
      <c r="D208">
        <f t="shared" ca="1" si="41"/>
        <v>1.6600179242493668E-32</v>
      </c>
      <c r="E208">
        <f t="shared" ca="1" si="42"/>
        <v>1.6331501534105764E-9</v>
      </c>
      <c r="F208">
        <f t="shared" ca="1" si="43"/>
        <v>0.96674770898466522</v>
      </c>
      <c r="G208">
        <f t="shared" ca="1" si="44"/>
        <v>3.2181048292518194E-2</v>
      </c>
      <c r="H208">
        <f t="shared" ca="1" si="45"/>
        <v>1.0712410896665655E-3</v>
      </c>
      <c r="I208">
        <f t="shared" ca="1" si="46"/>
        <v>0.76720049813484481</v>
      </c>
      <c r="J208">
        <f ca="1">SUM($I$17:I208)*(14-$B$14)/200*$B$3/1000</f>
        <v>9.1006711292837845E-3</v>
      </c>
      <c r="K208">
        <f t="shared" ca="1" si="35"/>
        <v>13.522287035519156</v>
      </c>
      <c r="M208">
        <f t="shared" si="36"/>
        <v>28.65</v>
      </c>
      <c r="N208">
        <f t="shared" si="37"/>
        <v>5.7299999999999994E-4</v>
      </c>
      <c r="O208">
        <f t="shared" ca="1" si="38"/>
        <v>12.036068923800975</v>
      </c>
      <c r="P208">
        <f t="shared" ca="1" si="47"/>
        <v>5.169623253677167E-8</v>
      </c>
      <c r="Q208">
        <f t="shared" ca="1" si="48"/>
        <v>0.99891335158527317</v>
      </c>
      <c r="R208">
        <f t="shared" ca="1" si="49"/>
        <v>1.0854173061594762E-3</v>
      </c>
      <c r="S208">
        <f t="shared" ca="1" si="50"/>
        <v>1.1794123350546906E-6</v>
      </c>
      <c r="T208">
        <f t="shared" ca="1" si="51"/>
        <v>2.5044811587858443E-2</v>
      </c>
    </row>
    <row r="209" spans="1:20">
      <c r="A209">
        <v>192</v>
      </c>
      <c r="B209">
        <f t="shared" ca="1" si="39"/>
        <v>13.575366253794808</v>
      </c>
      <c r="C209">
        <f t="shared" ca="1" si="40"/>
        <v>2.6584821350251805E-14</v>
      </c>
      <c r="D209">
        <f t="shared" ca="1" si="41"/>
        <v>1.3058573427500885E-32</v>
      </c>
      <c r="E209">
        <f t="shared" ca="1" si="42"/>
        <v>1.4388168102590064E-9</v>
      </c>
      <c r="F209">
        <f t="shared" ca="1" si="43"/>
        <v>0.96243577295178395</v>
      </c>
      <c r="G209">
        <f t="shared" ca="1" si="44"/>
        <v>3.6202454034646663E-2</v>
      </c>
      <c r="H209">
        <f t="shared" ca="1" si="45"/>
        <v>1.3617715747525144E-3</v>
      </c>
      <c r="I209">
        <f t="shared" ca="1" si="46"/>
        <v>0.86693114280646588</v>
      </c>
      <c r="J209">
        <f ca="1">SUM($I$17:I209)*(14-$B$14)/200*$B$3/1000</f>
        <v>1.0251071813258347E-2</v>
      </c>
      <c r="K209">
        <f t="shared" ref="K209:K217" ca="1" si="52">B209</f>
        <v>13.575366253794808</v>
      </c>
      <c r="M209">
        <f t="shared" ref="M209:M217" si="53">$E$3*1.2/200*A209</f>
        <v>28.799999999999997</v>
      </c>
      <c r="N209">
        <f t="shared" ref="N209:N217" si="54">M209/1000*$E$2</f>
        <v>5.7599999999999991E-4</v>
      </c>
      <c r="O209">
        <f t="shared" ref="O209:O217" ca="1" si="55">LOOKUP(N209,$J$17:$J$217,$B$17:$B$217)</f>
        <v>12.036068923800975</v>
      </c>
      <c r="P209">
        <f t="shared" ca="1" si="47"/>
        <v>5.169623253677167E-8</v>
      </c>
      <c r="Q209">
        <f t="shared" ca="1" si="48"/>
        <v>0.99891335158527317</v>
      </c>
      <c r="R209">
        <f t="shared" ca="1" si="49"/>
        <v>1.0854173061594762E-3</v>
      </c>
      <c r="S209">
        <f t="shared" ca="1" si="50"/>
        <v>1.1794123350546906E-6</v>
      </c>
      <c r="T209">
        <f t="shared" ca="1" si="51"/>
        <v>2.5044811587858443E-2</v>
      </c>
    </row>
    <row r="210" spans="1:20">
      <c r="A210">
        <v>193</v>
      </c>
      <c r="B210">
        <f t="shared" ref="B210:B217" ca="1" si="56">$B$14+(14-$B$14)/200*A210</f>
        <v>13.628445472070457</v>
      </c>
      <c r="C210">
        <f t="shared" ref="C210:C217" ca="1" si="57">10^-B210</f>
        <v>2.3526348603811719E-14</v>
      </c>
      <c r="D210">
        <f t="shared" ref="D210:D217" ca="1" si="58">C210^3+C210^2*$B$8+C210*$B$8*$B$9+$B$8*$B$9*$B$10</f>
        <v>1.0278729342334701E-32</v>
      </c>
      <c r="E210">
        <f t="shared" ref="E210:E217" ca="1" si="59">C210^3/D210</f>
        <v>1.2668469592418422E-9</v>
      </c>
      <c r="F210">
        <f t="shared" ref="F210:F217" ca="1" si="60">C210*C210*$B$8/D210</f>
        <v>0.95756800225479388</v>
      </c>
      <c r="G210">
        <f t="shared" ref="G210:G217" ca="1" si="61">C210*$B$8*$B$9/D210</f>
        <v>4.0701938850793429E-2</v>
      </c>
      <c r="H210">
        <f t="shared" ref="H210:H217" ca="1" si="62">$B$8*$B$9*$B$10/D210</f>
        <v>1.7300576275656708E-3</v>
      </c>
      <c r="I210">
        <f t="shared" ref="I210:I217" ca="1" si="63">LN(10)*(C210+0.00000000000001/C210+$B$4*(E210*F210+4*E210*G210+F210*G210+4*E210*H210+G210*H210+9*H210*E210))</f>
        <v>0.97962513041204491</v>
      </c>
      <c r="J210">
        <f ca="1">SUM($I$17:I210)*(14-$B$14)/200*$B$3/1000</f>
        <v>1.1551015216394657E-2</v>
      </c>
      <c r="K210">
        <f t="shared" ca="1" si="52"/>
        <v>13.628445472070457</v>
      </c>
      <c r="M210">
        <f t="shared" si="53"/>
        <v>28.95</v>
      </c>
      <c r="N210">
        <f t="shared" si="54"/>
        <v>5.7899999999999998E-4</v>
      </c>
      <c r="O210">
        <f t="shared" ca="1" si="55"/>
        <v>12.089148142076624</v>
      </c>
      <c r="P210">
        <f t="shared" ref="P210:P217" ca="1" si="64">LOOKUP($N210,$J$17:$J$217,E$17:E$217)</f>
        <v>4.5742327530460129E-8</v>
      </c>
      <c r="Q210">
        <f t="shared" ca="1" si="48"/>
        <v>0.9987720981686764</v>
      </c>
      <c r="R210">
        <f t="shared" ca="1" si="49"/>
        <v>1.2263503049705676E-3</v>
      </c>
      <c r="S210">
        <f t="shared" ca="1" si="50"/>
        <v>1.5057840254638494E-6</v>
      </c>
      <c r="T210">
        <f t="shared" ca="1" si="51"/>
        <v>2.8300679321791564E-2</v>
      </c>
    </row>
    <row r="211" spans="1:20">
      <c r="A211">
        <v>194</v>
      </c>
      <c r="B211">
        <f t="shared" ca="1" si="56"/>
        <v>13.681524690346105</v>
      </c>
      <c r="C211">
        <f t="shared" ca="1" si="57"/>
        <v>2.0819740382525881E-14</v>
      </c>
      <c r="D211">
        <f t="shared" ca="1" si="58"/>
        <v>8.0961741577801136E-33</v>
      </c>
      <c r="E211">
        <f t="shared" ca="1" si="59"/>
        <v>1.1146694210510336E-9</v>
      </c>
      <c r="F211">
        <f t="shared" ca="1" si="60"/>
        <v>0.95207415848409138</v>
      </c>
      <c r="G211">
        <f t="shared" ca="1" si="61"/>
        <v>4.5729396284075297E-2</v>
      </c>
      <c r="H211">
        <f t="shared" ca="1" si="62"/>
        <v>2.1964441171637389E-3</v>
      </c>
      <c r="I211">
        <f t="shared" ca="1" si="63"/>
        <v>1.1069672498499736</v>
      </c>
      <c r="J211">
        <f ca="1">SUM($I$17:I211)*(14-$B$14)/200*$B$3/1000</f>
        <v>1.3019939123364207E-2</v>
      </c>
      <c r="K211">
        <f t="shared" ca="1" si="52"/>
        <v>13.681524690346105</v>
      </c>
      <c r="M211">
        <f t="shared" si="53"/>
        <v>29.099999999999998</v>
      </c>
      <c r="N211">
        <f t="shared" si="54"/>
        <v>5.8199999999999994E-4</v>
      </c>
      <c r="O211">
        <f t="shared" ca="1" si="55"/>
        <v>12.089148142076624</v>
      </c>
      <c r="P211">
        <f t="shared" ca="1" si="64"/>
        <v>4.5742327530460129E-8</v>
      </c>
      <c r="Q211">
        <f t="shared" ca="1" si="48"/>
        <v>0.9987720981686764</v>
      </c>
      <c r="R211">
        <f t="shared" ca="1" si="49"/>
        <v>1.2263503049705676E-3</v>
      </c>
      <c r="S211">
        <f t="shared" ca="1" si="50"/>
        <v>1.5057840254638494E-6</v>
      </c>
      <c r="T211">
        <f t="shared" ca="1" si="51"/>
        <v>2.8300679321791564E-2</v>
      </c>
    </row>
    <row r="212" spans="1:20">
      <c r="A212">
        <v>195</v>
      </c>
      <c r="B212">
        <f t="shared" ca="1" si="56"/>
        <v>13.734603908621754</v>
      </c>
      <c r="C212">
        <f t="shared" ca="1" si="57"/>
        <v>1.8424516141257463E-14</v>
      </c>
      <c r="D212">
        <f t="shared" ca="1" si="58"/>
        <v>6.3820191662233925E-33</v>
      </c>
      <c r="E212">
        <f t="shared" ca="1" si="59"/>
        <v>9.800092390292766E-10</v>
      </c>
      <c r="F212">
        <f t="shared" ca="1" si="60"/>
        <v>0.94587572235410355</v>
      </c>
      <c r="G212">
        <f t="shared" ca="1" si="61"/>
        <v>5.1337886710415843E-2</v>
      </c>
      <c r="H212">
        <f t="shared" ca="1" si="62"/>
        <v>2.786389955471149E-3</v>
      </c>
      <c r="I212">
        <f t="shared" ca="1" si="63"/>
        <v>1.250861201933537</v>
      </c>
      <c r="J212">
        <f ca="1">SUM($I$17:I212)*(14-$B$14)/200*$B$3/1000</f>
        <v>1.467980749261349E-2</v>
      </c>
      <c r="K212">
        <f t="shared" ca="1" si="52"/>
        <v>13.734603908621754</v>
      </c>
      <c r="M212">
        <f t="shared" si="53"/>
        <v>29.25</v>
      </c>
      <c r="N212">
        <f t="shared" si="54"/>
        <v>5.8500000000000002E-4</v>
      </c>
      <c r="O212">
        <f t="shared" ca="1" si="55"/>
        <v>12.089148142076624</v>
      </c>
      <c r="P212">
        <f t="shared" ca="1" si="64"/>
        <v>4.5742327530460129E-8</v>
      </c>
      <c r="Q212">
        <f t="shared" ca="1" si="48"/>
        <v>0.9987720981686764</v>
      </c>
      <c r="R212">
        <f t="shared" ca="1" si="49"/>
        <v>1.2263503049705676E-3</v>
      </c>
      <c r="S212">
        <f t="shared" ca="1" si="50"/>
        <v>1.5057840254638494E-6</v>
      </c>
      <c r="T212">
        <f t="shared" ca="1" si="51"/>
        <v>2.8300679321791564E-2</v>
      </c>
    </row>
    <row r="213" spans="1:20">
      <c r="A213">
        <v>196</v>
      </c>
      <c r="B213">
        <f t="shared" ca="1" si="56"/>
        <v>13.787683126897406</v>
      </c>
      <c r="C213">
        <f t="shared" ca="1" si="57"/>
        <v>1.630485245264476E-14</v>
      </c>
      <c r="D213">
        <f t="shared" ca="1" si="58"/>
        <v>5.0352526751091639E-33</v>
      </c>
      <c r="E213">
        <f t="shared" ca="1" si="59"/>
        <v>8.6085370003080309E-10</v>
      </c>
      <c r="F213">
        <f t="shared" ca="1" si="60"/>
        <v>0.93888516579141856</v>
      </c>
      <c r="G213">
        <f t="shared" ca="1" si="61"/>
        <v>5.7583174611256602E-2</v>
      </c>
      <c r="H213">
        <f t="shared" ca="1" si="62"/>
        <v>3.5316587364711918E-3</v>
      </c>
      <c r="I213">
        <f t="shared" ca="1" si="63"/>
        <v>1.4134580339061109</v>
      </c>
      <c r="J213">
        <f ca="1">SUM($I$17:I213)*(14-$B$14)/200*$B$3/1000</f>
        <v>1.6555438680242802E-2</v>
      </c>
      <c r="K213">
        <f t="shared" ca="1" si="52"/>
        <v>13.787683126897406</v>
      </c>
      <c r="M213">
        <f t="shared" si="53"/>
        <v>29.4</v>
      </c>
      <c r="N213">
        <f t="shared" si="54"/>
        <v>5.8799999999999998E-4</v>
      </c>
      <c r="O213">
        <f t="shared" ca="1" si="55"/>
        <v>12.089148142076624</v>
      </c>
      <c r="P213">
        <f t="shared" ca="1" si="64"/>
        <v>4.5742327530460129E-8</v>
      </c>
      <c r="Q213">
        <f t="shared" ca="1" si="48"/>
        <v>0.9987720981686764</v>
      </c>
      <c r="R213">
        <f t="shared" ca="1" si="49"/>
        <v>1.2263503049705676E-3</v>
      </c>
      <c r="S213">
        <f t="shared" ca="1" si="50"/>
        <v>1.5057840254638494E-6</v>
      </c>
      <c r="T213">
        <f t="shared" ca="1" si="51"/>
        <v>2.8300679321791564E-2</v>
      </c>
    </row>
    <row r="214" spans="1:20">
      <c r="A214">
        <v>197</v>
      </c>
      <c r="B214">
        <f t="shared" ca="1" si="56"/>
        <v>13.840762345173054</v>
      </c>
      <c r="C214">
        <f t="shared" ca="1" si="57"/>
        <v>1.4429047225137806E-14</v>
      </c>
      <c r="D214">
        <f t="shared" ca="1" si="58"/>
        <v>3.976703137434029E-33</v>
      </c>
      <c r="E214">
        <f t="shared" ca="1" si="59"/>
        <v>7.554222852762683E-10</v>
      </c>
      <c r="F214">
        <f t="shared" ca="1" si="60"/>
        <v>0.93100526655079019</v>
      </c>
      <c r="G214">
        <f t="shared" ca="1" si="61"/>
        <v>6.4522989773629941E-2</v>
      </c>
      <c r="H214">
        <f t="shared" ca="1" si="62"/>
        <v>4.471742920157621E-3</v>
      </c>
      <c r="I214">
        <f t="shared" ca="1" si="63"/>
        <v>1.5971882666706725</v>
      </c>
      <c r="J214">
        <f ca="1">SUM($I$17:I214)*(14-$B$14)/200*$B$3/1000</f>
        <v>1.867487629609077E-2</v>
      </c>
      <c r="K214">
        <f t="shared" ca="1" si="52"/>
        <v>13.840762345173054</v>
      </c>
      <c r="M214">
        <f t="shared" si="53"/>
        <v>29.549999999999997</v>
      </c>
      <c r="N214">
        <f t="shared" si="54"/>
        <v>5.9099999999999995E-4</v>
      </c>
      <c r="O214">
        <f t="shared" ca="1" si="55"/>
        <v>12.089148142076624</v>
      </c>
      <c r="P214">
        <f t="shared" ca="1" si="64"/>
        <v>4.5742327530460129E-8</v>
      </c>
      <c r="Q214">
        <f t="shared" ca="1" si="48"/>
        <v>0.9987720981686764</v>
      </c>
      <c r="R214">
        <f t="shared" ca="1" si="49"/>
        <v>1.2263503049705676E-3</v>
      </c>
      <c r="S214">
        <f t="shared" ca="1" si="50"/>
        <v>1.5057840254638494E-6</v>
      </c>
      <c r="T214">
        <f t="shared" ca="1" si="51"/>
        <v>2.8300679321791564E-2</v>
      </c>
    </row>
    <row r="215" spans="1:20">
      <c r="A215">
        <v>198</v>
      </c>
      <c r="B215">
        <f t="shared" ca="1" si="56"/>
        <v>13.893841563448703</v>
      </c>
      <c r="C215">
        <f t="shared" ca="1" si="57"/>
        <v>1.2769045560512634E-14</v>
      </c>
      <c r="D215">
        <f t="shared" ca="1" si="58"/>
        <v>3.1443104442695239E-33</v>
      </c>
      <c r="E215">
        <f t="shared" ca="1" si="59"/>
        <v>6.6214010198863999E-10</v>
      </c>
      <c r="F215">
        <f t="shared" ca="1" si="60"/>
        <v>0.9221285211548722</v>
      </c>
      <c r="G215">
        <f t="shared" ca="1" si="61"/>
        <v>7.2215931628162491E-2</v>
      </c>
      <c r="H215">
        <f t="shared" ca="1" si="62"/>
        <v>5.6555465548251424E-3</v>
      </c>
      <c r="I215">
        <f t="shared" ca="1" si="63"/>
        <v>1.8047981948877843</v>
      </c>
      <c r="J215">
        <f ca="1">SUM($I$17:I215)*(14-$B$14)/200*$B$3/1000</f>
        <v>2.1069808229339432E-2</v>
      </c>
      <c r="K215">
        <f t="shared" ca="1" si="52"/>
        <v>13.893841563448703</v>
      </c>
      <c r="M215">
        <f t="shared" si="53"/>
        <v>29.7</v>
      </c>
      <c r="N215">
        <f t="shared" si="54"/>
        <v>5.9400000000000002E-4</v>
      </c>
      <c r="O215">
        <f t="shared" ca="1" si="55"/>
        <v>12.089148142076624</v>
      </c>
      <c r="P215">
        <f t="shared" ca="1" si="64"/>
        <v>4.5742327530460129E-8</v>
      </c>
      <c r="Q215">
        <f t="shared" ca="1" si="48"/>
        <v>0.9987720981686764</v>
      </c>
      <c r="R215">
        <f t="shared" ca="1" si="49"/>
        <v>1.2263503049705676E-3</v>
      </c>
      <c r="S215">
        <f t="shared" ca="1" si="50"/>
        <v>1.5057840254638494E-6</v>
      </c>
      <c r="T215">
        <f t="shared" ca="1" si="51"/>
        <v>2.8300679321791564E-2</v>
      </c>
    </row>
    <row r="216" spans="1:20">
      <c r="A216">
        <v>199</v>
      </c>
      <c r="B216">
        <f t="shared" ca="1" si="56"/>
        <v>13.946920781724351</v>
      </c>
      <c r="C216">
        <f t="shared" ca="1" si="57"/>
        <v>1.1300020159500835E-14</v>
      </c>
      <c r="D216">
        <f t="shared" ca="1" si="58"/>
        <v>2.4894218079807772E-33</v>
      </c>
      <c r="E216">
        <f t="shared" ca="1" si="59"/>
        <v>5.7961439796501687E-10</v>
      </c>
      <c r="F216">
        <f t="shared" ca="1" si="60"/>
        <v>0.91213673525767014</v>
      </c>
      <c r="G216">
        <f t="shared" ca="1" si="61"/>
        <v>8.0719921060562319E-2</v>
      </c>
      <c r="H216">
        <f t="shared" ca="1" si="62"/>
        <v>7.1433431021531947E-3</v>
      </c>
      <c r="I216">
        <f t="shared" ca="1" si="63"/>
        <v>2.0393909029430799</v>
      </c>
      <c r="J216">
        <f ca="1">SUM($I$17:I216)*(14-$B$14)/200*$B$3/1000</f>
        <v>2.3776040101506666E-2</v>
      </c>
      <c r="K216">
        <f t="shared" ca="1" si="52"/>
        <v>13.946920781724351</v>
      </c>
      <c r="M216">
        <f t="shared" si="53"/>
        <v>29.849999999999998</v>
      </c>
      <c r="N216">
        <f t="shared" si="54"/>
        <v>5.9699999999999998E-4</v>
      </c>
      <c r="O216">
        <f t="shared" ca="1" si="55"/>
        <v>12.089148142076624</v>
      </c>
      <c r="P216">
        <f t="shared" ca="1" si="64"/>
        <v>4.5742327530460129E-8</v>
      </c>
      <c r="Q216">
        <f t="shared" ca="1" si="48"/>
        <v>0.9987720981686764</v>
      </c>
      <c r="R216">
        <f t="shared" ca="1" si="49"/>
        <v>1.2263503049705676E-3</v>
      </c>
      <c r="S216">
        <f t="shared" ca="1" si="50"/>
        <v>1.5057840254638494E-6</v>
      </c>
      <c r="T216">
        <f t="shared" ca="1" si="51"/>
        <v>2.8300679321791564E-2</v>
      </c>
    </row>
    <row r="217" spans="1:20">
      <c r="A217">
        <v>200</v>
      </c>
      <c r="B217">
        <f t="shared" ca="1" si="56"/>
        <v>14</v>
      </c>
      <c r="C217">
        <f t="shared" ca="1" si="57"/>
        <v>1E-14</v>
      </c>
      <c r="D217">
        <f t="shared" ca="1" si="58"/>
        <v>1.9738901461432027E-33</v>
      </c>
      <c r="E217">
        <f t="shared" ca="1" si="59"/>
        <v>5.0661380622113485E-10</v>
      </c>
      <c r="F217">
        <f t="shared" ca="1" si="60"/>
        <v>0.90090090044449223</v>
      </c>
      <c r="G217">
        <f t="shared" ca="1" si="61"/>
        <v>9.009009004444922E-2</v>
      </c>
      <c r="H217">
        <f t="shared" ca="1" si="62"/>
        <v>9.0090090044449237E-3</v>
      </c>
      <c r="I217">
        <f t="shared" ca="1" si="63"/>
        <v>2.3044726110213221</v>
      </c>
      <c r="J217">
        <f ca="1">SUM($I$17:I217)*(14-$B$14)/200*$B$3/1000</f>
        <v>2.683403021977307E-2</v>
      </c>
      <c r="K217">
        <f t="shared" ca="1" si="52"/>
        <v>14</v>
      </c>
      <c r="M217">
        <f t="shared" si="53"/>
        <v>30</v>
      </c>
      <c r="N217">
        <f t="shared" si="54"/>
        <v>5.9999999999999995E-4</v>
      </c>
      <c r="O217">
        <f t="shared" ca="1" si="55"/>
        <v>12.089148142076624</v>
      </c>
      <c r="P217">
        <f t="shared" ca="1" si="64"/>
        <v>4.5742327530460129E-8</v>
      </c>
      <c r="Q217">
        <f t="shared" ca="1" si="48"/>
        <v>0.9987720981686764</v>
      </c>
      <c r="R217">
        <f t="shared" ca="1" si="49"/>
        <v>1.2263503049705676E-3</v>
      </c>
      <c r="S217">
        <f t="shared" ca="1" si="50"/>
        <v>1.5057840254638494E-6</v>
      </c>
      <c r="T217">
        <f t="shared" ca="1" si="51"/>
        <v>2.8300679321791564E-2</v>
      </c>
    </row>
  </sheetData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1" sqref="K31"/>
    </sheetView>
  </sheetViews>
  <sheetFormatPr baseColWidth="10" defaultRowHeight="13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titrate</vt:lpstr>
      <vt:lpstr>alpha</vt:lpstr>
      <vt:lpstr>Sheet3</vt:lpstr>
    </vt:vector>
  </TitlesOfParts>
  <Company>Colby College Chemistry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Whitney  King</dc:creator>
  <cp:lastModifiedBy>Whitney  King</cp:lastModifiedBy>
  <dcterms:created xsi:type="dcterms:W3CDTF">2005-10-18T02:30:51Z</dcterms:created>
  <dcterms:modified xsi:type="dcterms:W3CDTF">2011-10-20T01:15:13Z</dcterms:modified>
</cp:coreProperties>
</file>